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585" yWindow="1875" windowWidth="19440" windowHeight="11775" tabRatio="989" firstSheet="3" activeTab="15"/>
  </bookViews>
  <sheets>
    <sheet name="Instruções Gerais Preench" sheetId="3" r:id="rId1"/>
    <sheet name="Matriz" sheetId="12" r:id="rId2"/>
    <sheet name="Gerente de Projetos" sheetId="4" r:id="rId3"/>
    <sheet name="Analista de Negócio" sheetId="5" r:id="rId4"/>
    <sheet name="Arquiteto Java" sheetId="6" r:id="rId5"/>
    <sheet name="Arquiteto PHP" sheetId="17" r:id="rId6"/>
    <sheet name="Programador Java" sheetId="7" r:id="rId7"/>
    <sheet name="Programador PHP" sheetId="16" r:id="rId8"/>
    <sheet name="Analista de Qualidade_Testes" sheetId="8" r:id="rId9"/>
    <sheet name="Designer Gráfico" sheetId="9" r:id="rId10"/>
    <sheet name="Perfil 1" sheetId="10" r:id="rId11"/>
    <sheet name="Perfil 2" sheetId="11" r:id="rId12"/>
    <sheet name="Custo Perfil e Carga Horária" sheetId="19" r:id="rId13"/>
    <sheet name="Java" sheetId="21" r:id="rId14"/>
    <sheet name="Php" sheetId="22" r:id="rId15"/>
    <sheet name="Visão Geral" sheetId="23" r:id="rId16"/>
    <sheet name="Plan1" sheetId="24" r:id="rId17"/>
  </sheets>
  <externalReferences>
    <externalReference r:id="rId18"/>
  </externalReferences>
  <calcPr calcId="145621"/>
</workbook>
</file>

<file path=xl/calcChain.xml><?xml version="1.0" encoding="utf-8"?>
<calcChain xmlns="http://schemas.openxmlformats.org/spreadsheetml/2006/main">
  <c r="C129" i="11" l="1"/>
  <c r="C124" i="11"/>
  <c r="C129" i="10"/>
  <c r="C124" i="10"/>
  <c r="C129" i="9"/>
  <c r="C124" i="9"/>
  <c r="C129" i="8"/>
  <c r="C124" i="8"/>
  <c r="C129" i="16"/>
  <c r="C124" i="16"/>
  <c r="C129" i="7"/>
  <c r="C124" i="7"/>
  <c r="C129" i="17"/>
  <c r="C124" i="17"/>
  <c r="C129" i="6"/>
  <c r="C124" i="6"/>
  <c r="C129" i="5"/>
  <c r="C124" i="5"/>
  <c r="C129" i="4"/>
  <c r="C124" i="4"/>
  <c r="E18" i="19" l="1"/>
  <c r="E17" i="19"/>
  <c r="K13" i="23" l="1"/>
  <c r="I13" i="23"/>
  <c r="P20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N20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L20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J20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H20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F20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D20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O45" i="23"/>
  <c r="M45" i="23"/>
  <c r="I45" i="23"/>
  <c r="G45" i="23"/>
  <c r="E45" i="23"/>
  <c r="C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K45" i="23"/>
  <c r="B15" i="23"/>
  <c r="B17" i="22"/>
  <c r="B41" i="22" s="1"/>
  <c r="B16" i="22"/>
  <c r="B40" i="22" s="1"/>
  <c r="E74" i="22"/>
  <c r="D74" i="22"/>
  <c r="E73" i="22"/>
  <c r="D73" i="22"/>
  <c r="E72" i="22"/>
  <c r="D72" i="22"/>
  <c r="E71" i="22"/>
  <c r="D71" i="22"/>
  <c r="E70" i="22"/>
  <c r="D70" i="22"/>
  <c r="E69" i="22"/>
  <c r="D69" i="22"/>
  <c r="E68" i="22"/>
  <c r="D68" i="22"/>
  <c r="H64" i="22"/>
  <c r="G64" i="22"/>
  <c r="F64" i="22"/>
  <c r="E64" i="22"/>
  <c r="D64" i="22"/>
  <c r="C64" i="22"/>
  <c r="H63" i="22"/>
  <c r="G63" i="22"/>
  <c r="F63" i="22"/>
  <c r="E63" i="22"/>
  <c r="D63" i="22"/>
  <c r="C63" i="22"/>
  <c r="J49" i="22"/>
  <c r="F49" i="22"/>
  <c r="K48" i="22"/>
  <c r="J48" i="22"/>
  <c r="I48" i="22"/>
  <c r="H48" i="22"/>
  <c r="G48" i="22"/>
  <c r="L48" i="22" s="1"/>
  <c r="F48" i="22"/>
  <c r="B48" i="22"/>
  <c r="K47" i="22"/>
  <c r="J47" i="22"/>
  <c r="I47" i="22"/>
  <c r="H47" i="22"/>
  <c r="G47" i="22"/>
  <c r="L47" i="22" s="1"/>
  <c r="F47" i="22"/>
  <c r="B47" i="22"/>
  <c r="K46" i="22"/>
  <c r="J46" i="22"/>
  <c r="I46" i="22"/>
  <c r="H46" i="22"/>
  <c r="G46" i="22"/>
  <c r="L46" i="22" s="1"/>
  <c r="F46" i="22"/>
  <c r="B46" i="22"/>
  <c r="K45" i="22"/>
  <c r="J45" i="22"/>
  <c r="I45" i="22"/>
  <c r="H45" i="22"/>
  <c r="G45" i="22"/>
  <c r="L45" i="22" s="1"/>
  <c r="F45" i="22"/>
  <c r="B45" i="22"/>
  <c r="K44" i="22"/>
  <c r="J44" i="22"/>
  <c r="I44" i="22"/>
  <c r="H44" i="22"/>
  <c r="G44" i="22"/>
  <c r="L44" i="22" s="1"/>
  <c r="F44" i="22"/>
  <c r="B44" i="22"/>
  <c r="K43" i="22"/>
  <c r="J43" i="22"/>
  <c r="I43" i="22"/>
  <c r="H43" i="22"/>
  <c r="G43" i="22"/>
  <c r="L43" i="22" s="1"/>
  <c r="F43" i="22"/>
  <c r="B43" i="22"/>
  <c r="K42" i="22"/>
  <c r="J42" i="22"/>
  <c r="I42" i="22"/>
  <c r="H42" i="22"/>
  <c r="G42" i="22"/>
  <c r="L42" i="22" s="1"/>
  <c r="F42" i="22"/>
  <c r="K41" i="22"/>
  <c r="J41" i="22"/>
  <c r="I41" i="22"/>
  <c r="H41" i="22"/>
  <c r="G41" i="22"/>
  <c r="L41" i="22" s="1"/>
  <c r="F41" i="22"/>
  <c r="K40" i="22"/>
  <c r="J40" i="22"/>
  <c r="I40" i="22"/>
  <c r="H40" i="22"/>
  <c r="G40" i="22"/>
  <c r="L40" i="22" s="1"/>
  <c r="F40" i="22"/>
  <c r="K39" i="22"/>
  <c r="J39" i="22"/>
  <c r="I39" i="22"/>
  <c r="H39" i="22"/>
  <c r="G39" i="22"/>
  <c r="L39" i="22" s="1"/>
  <c r="F39" i="22"/>
  <c r="B39" i="22"/>
  <c r="K38" i="22"/>
  <c r="K49" i="22" s="1"/>
  <c r="J38" i="22"/>
  <c r="I38" i="22"/>
  <c r="I49" i="22" s="1"/>
  <c r="H38" i="22"/>
  <c r="H49" i="22" s="1"/>
  <c r="G38" i="22"/>
  <c r="G49" i="22" s="1"/>
  <c r="F38" i="22"/>
  <c r="H25" i="22"/>
  <c r="G25" i="22"/>
  <c r="F25" i="22"/>
  <c r="E25" i="22"/>
  <c r="D25" i="22"/>
  <c r="C25" i="22"/>
  <c r="I25" i="22" s="1"/>
  <c r="I24" i="22"/>
  <c r="I23" i="22"/>
  <c r="I22" i="22"/>
  <c r="I21" i="22"/>
  <c r="I20" i="22"/>
  <c r="I19" i="22"/>
  <c r="B19" i="22"/>
  <c r="I18" i="22"/>
  <c r="B18" i="22"/>
  <c r="B42" i="22" s="1"/>
  <c r="I17" i="22"/>
  <c r="I16" i="22"/>
  <c r="I15" i="22"/>
  <c r="B15" i="22"/>
  <c r="I14" i="22"/>
  <c r="B14" i="22"/>
  <c r="B38" i="22" s="1"/>
  <c r="B19" i="21"/>
  <c r="B43" i="21" s="1"/>
  <c r="B18" i="21"/>
  <c r="B42" i="21" s="1"/>
  <c r="B17" i="21"/>
  <c r="B16" i="21"/>
  <c r="B40" i="21" s="1"/>
  <c r="B15" i="21"/>
  <c r="B39" i="21" s="1"/>
  <c r="B14" i="21"/>
  <c r="J16" i="21"/>
  <c r="J15" i="21"/>
  <c r="I14" i="21"/>
  <c r="I17" i="21"/>
  <c r="E74" i="21"/>
  <c r="D74" i="21"/>
  <c r="E73" i="21"/>
  <c r="D73" i="21"/>
  <c r="E72" i="21"/>
  <c r="D72" i="21"/>
  <c r="E71" i="21"/>
  <c r="D71" i="21"/>
  <c r="E70" i="21"/>
  <c r="D70" i="21"/>
  <c r="E69" i="21"/>
  <c r="D69" i="21"/>
  <c r="E68" i="21"/>
  <c r="D68" i="21"/>
  <c r="H64" i="21"/>
  <c r="G64" i="21"/>
  <c r="F64" i="21"/>
  <c r="E64" i="21"/>
  <c r="D64" i="21"/>
  <c r="C64" i="21"/>
  <c r="H63" i="21"/>
  <c r="G63" i="21"/>
  <c r="F63" i="21"/>
  <c r="E63" i="21"/>
  <c r="D63" i="21"/>
  <c r="C63" i="21"/>
  <c r="J48" i="21"/>
  <c r="B48" i="21"/>
  <c r="I47" i="21"/>
  <c r="B47" i="21"/>
  <c r="K46" i="21"/>
  <c r="J46" i="21"/>
  <c r="H46" i="21"/>
  <c r="L46" i="21" s="1"/>
  <c r="G46" i="21"/>
  <c r="F46" i="21"/>
  <c r="I46" i="21"/>
  <c r="B46" i="21"/>
  <c r="K45" i="21"/>
  <c r="J45" i="21"/>
  <c r="G45" i="21"/>
  <c r="F45" i="21"/>
  <c r="I45" i="21"/>
  <c r="B45" i="21"/>
  <c r="J44" i="21"/>
  <c r="H43" i="21"/>
  <c r="I43" i="21"/>
  <c r="K42" i="21"/>
  <c r="J42" i="21"/>
  <c r="H42" i="21"/>
  <c r="G42" i="21"/>
  <c r="F42" i="21"/>
  <c r="I42" i="21"/>
  <c r="K41" i="21"/>
  <c r="J41" i="21"/>
  <c r="G41" i="21"/>
  <c r="F41" i="21"/>
  <c r="I41" i="21"/>
  <c r="B41" i="21"/>
  <c r="J40" i="21"/>
  <c r="H39" i="21"/>
  <c r="K39" i="21"/>
  <c r="K38" i="21"/>
  <c r="J38" i="21"/>
  <c r="H38" i="21"/>
  <c r="G38" i="21"/>
  <c r="F38" i="21"/>
  <c r="I38" i="21"/>
  <c r="H25" i="21"/>
  <c r="G25" i="21"/>
  <c r="F25" i="21"/>
  <c r="E25" i="21"/>
  <c r="D25" i="21"/>
  <c r="C25" i="21"/>
  <c r="I24" i="21"/>
  <c r="I23" i="21"/>
  <c r="I22" i="21"/>
  <c r="I21" i="21"/>
  <c r="I20" i="21"/>
  <c r="B44" i="21"/>
  <c r="I19" i="21"/>
  <c r="I18" i="21"/>
  <c r="I16" i="21"/>
  <c r="I15" i="21"/>
  <c r="B38" i="21"/>
  <c r="H26" i="22" l="1"/>
  <c r="D26" i="22"/>
  <c r="J23" i="22"/>
  <c r="J21" i="22"/>
  <c r="J19" i="22"/>
  <c r="J15" i="22"/>
  <c r="G26" i="22"/>
  <c r="C26" i="22"/>
  <c r="J16" i="22"/>
  <c r="F26" i="22"/>
  <c r="J24" i="22"/>
  <c r="J22" i="22"/>
  <c r="J20" i="22"/>
  <c r="J17" i="22"/>
  <c r="J14" i="22"/>
  <c r="J25" i="22" s="1"/>
  <c r="E26" i="22"/>
  <c r="J18" i="22"/>
  <c r="L49" i="22"/>
  <c r="E52" i="22" s="1"/>
  <c r="L38" i="22"/>
  <c r="I25" i="21"/>
  <c r="J18" i="21" s="1"/>
  <c r="L42" i="21"/>
  <c r="D26" i="21"/>
  <c r="J17" i="21"/>
  <c r="G26" i="21"/>
  <c r="C26" i="21"/>
  <c r="F26" i="21"/>
  <c r="J24" i="21"/>
  <c r="J22" i="21"/>
  <c r="E26" i="21"/>
  <c r="J20" i="21"/>
  <c r="H26" i="21"/>
  <c r="J21" i="21"/>
  <c r="I40" i="21"/>
  <c r="I44" i="21"/>
  <c r="L38" i="21"/>
  <c r="I39" i="21"/>
  <c r="F40" i="21"/>
  <c r="F39" i="21"/>
  <c r="J39" i="21"/>
  <c r="G40" i="21"/>
  <c r="K40" i="21"/>
  <c r="H41" i="21"/>
  <c r="L41" i="21" s="1"/>
  <c r="F43" i="21"/>
  <c r="J43" i="21"/>
  <c r="G44" i="21"/>
  <c r="K44" i="21"/>
  <c r="H45" i="21"/>
  <c r="L45" i="21" s="1"/>
  <c r="F47" i="21"/>
  <c r="J47" i="21"/>
  <c r="G48" i="21"/>
  <c r="K48" i="21"/>
  <c r="G39" i="21"/>
  <c r="H40" i="21"/>
  <c r="G43" i="21"/>
  <c r="K43" i="21"/>
  <c r="H44" i="21"/>
  <c r="G47" i="21"/>
  <c r="K47" i="21"/>
  <c r="H48" i="21"/>
  <c r="H47" i="21"/>
  <c r="I48" i="21"/>
  <c r="F44" i="21"/>
  <c r="F48" i="21"/>
  <c r="B19" i="19"/>
  <c r="B18" i="19"/>
  <c r="B17" i="19"/>
  <c r="B16" i="19"/>
  <c r="B15" i="19"/>
  <c r="B14" i="19"/>
  <c r="B13" i="19"/>
  <c r="B1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6" i="19"/>
  <c r="E15" i="19"/>
  <c r="E14" i="19"/>
  <c r="E13" i="19"/>
  <c r="P22" i="23" l="1"/>
  <c r="N22" i="23"/>
  <c r="L22" i="23"/>
  <c r="J22" i="23"/>
  <c r="H22" i="23"/>
  <c r="F22" i="23"/>
  <c r="D22" i="23"/>
  <c r="L19" i="23"/>
  <c r="D19" i="23"/>
  <c r="J19" i="23"/>
  <c r="P19" i="23"/>
  <c r="H19" i="23"/>
  <c r="N19" i="23"/>
  <c r="F19" i="23"/>
  <c r="N18" i="23"/>
  <c r="J18" i="23"/>
  <c r="F18" i="23"/>
  <c r="P18" i="23"/>
  <c r="L18" i="23"/>
  <c r="H18" i="23"/>
  <c r="D18" i="23"/>
  <c r="L17" i="23"/>
  <c r="D17" i="23"/>
  <c r="N17" i="23"/>
  <c r="F17" i="23"/>
  <c r="P17" i="23"/>
  <c r="H17" i="23"/>
  <c r="J17" i="23"/>
  <c r="P16" i="23"/>
  <c r="N16" i="23"/>
  <c r="L16" i="23"/>
  <c r="J16" i="23"/>
  <c r="H16" i="23"/>
  <c r="F16" i="23"/>
  <c r="D16" i="23"/>
  <c r="N21" i="23"/>
  <c r="J21" i="23"/>
  <c r="F21" i="23"/>
  <c r="P21" i="23"/>
  <c r="L21" i="23"/>
  <c r="H21" i="23"/>
  <c r="D21" i="23"/>
  <c r="J27" i="22"/>
  <c r="I26" i="22"/>
  <c r="G49" i="21"/>
  <c r="J49" i="21"/>
  <c r="L44" i="21"/>
  <c r="L39" i="21"/>
  <c r="H49" i="21"/>
  <c r="K49" i="21"/>
  <c r="I49" i="21"/>
  <c r="J19" i="21"/>
  <c r="J14" i="21"/>
  <c r="J23" i="21"/>
  <c r="J27" i="21" s="1"/>
  <c r="J25" i="21"/>
  <c r="L40" i="21"/>
  <c r="L47" i="21"/>
  <c r="F49" i="21"/>
  <c r="I26" i="21"/>
  <c r="L48" i="21"/>
  <c r="L43" i="21"/>
  <c r="L49" i="21" l="1"/>
  <c r="E52" i="21" s="1"/>
  <c r="C130" i="11" l="1"/>
  <c r="B116" i="11"/>
  <c r="A116" i="11"/>
  <c r="B115" i="11"/>
  <c r="A115" i="11"/>
  <c r="B114" i="11"/>
  <c r="A114" i="11"/>
  <c r="B113" i="11"/>
  <c r="A113" i="11"/>
  <c r="B112" i="11"/>
  <c r="A112" i="11"/>
  <c r="C108" i="11"/>
  <c r="C107" i="11"/>
  <c r="C109" i="11" s="1"/>
  <c r="C116" i="11" s="1"/>
  <c r="C98" i="11"/>
  <c r="C115" i="11" s="1"/>
  <c r="C86" i="11"/>
  <c r="C85" i="11"/>
  <c r="C87" i="11" s="1"/>
  <c r="C114" i="11" s="1"/>
  <c r="C77" i="11"/>
  <c r="C78" i="11" s="1"/>
  <c r="C72" i="11"/>
  <c r="C112" i="11" s="1"/>
  <c r="D58" i="11"/>
  <c r="D135" i="11" s="1"/>
  <c r="C58" i="11"/>
  <c r="C44" i="11"/>
  <c r="C43" i="11"/>
  <c r="C49" i="11" s="1"/>
  <c r="C37" i="11"/>
  <c r="D36" i="11"/>
  <c r="D34" i="11"/>
  <c r="D32" i="11"/>
  <c r="D31" i="11"/>
  <c r="D30" i="11"/>
  <c r="D37" i="11" s="1"/>
  <c r="C17" i="11"/>
  <c r="C16" i="11"/>
  <c r="C15" i="11"/>
  <c r="C14" i="11"/>
  <c r="C12" i="11"/>
  <c r="D11" i="11"/>
  <c r="C11" i="11"/>
  <c r="C8" i="11"/>
  <c r="C7" i="11"/>
  <c r="C130" i="10"/>
  <c r="B116" i="10"/>
  <c r="A116" i="10"/>
  <c r="B115" i="10"/>
  <c r="A115" i="10"/>
  <c r="B114" i="10"/>
  <c r="A114" i="10"/>
  <c r="B113" i="10"/>
  <c r="A113" i="10"/>
  <c r="B112" i="10"/>
  <c r="A112" i="10"/>
  <c r="C108" i="10"/>
  <c r="C107" i="10"/>
  <c r="C109" i="10" s="1"/>
  <c r="C116" i="10" s="1"/>
  <c r="C98" i="10"/>
  <c r="C115" i="10" s="1"/>
  <c r="C86" i="10"/>
  <c r="C85" i="10"/>
  <c r="C87" i="10" s="1"/>
  <c r="C114" i="10" s="1"/>
  <c r="C77" i="10"/>
  <c r="C78" i="10" s="1"/>
  <c r="C72" i="10"/>
  <c r="C112" i="10" s="1"/>
  <c r="D58" i="10"/>
  <c r="D135" i="10" s="1"/>
  <c r="C58" i="10"/>
  <c r="C44" i="10"/>
  <c r="C43" i="10"/>
  <c r="C49" i="10" s="1"/>
  <c r="C37" i="10"/>
  <c r="D36" i="10"/>
  <c r="D34" i="10"/>
  <c r="D32" i="10"/>
  <c r="D31" i="10"/>
  <c r="D30" i="10"/>
  <c r="D37" i="10" s="1"/>
  <c r="C17" i="10"/>
  <c r="C16" i="10"/>
  <c r="C15" i="10"/>
  <c r="C14" i="10"/>
  <c r="C12" i="10"/>
  <c r="D11" i="10"/>
  <c r="C11" i="10"/>
  <c r="C8" i="10"/>
  <c r="C7" i="10"/>
  <c r="C130" i="9"/>
  <c r="B116" i="9"/>
  <c r="A116" i="9"/>
  <c r="B115" i="9"/>
  <c r="A115" i="9"/>
  <c r="B114" i="9"/>
  <c r="A114" i="9"/>
  <c r="B113" i="9"/>
  <c r="A113" i="9"/>
  <c r="B112" i="9"/>
  <c r="A112" i="9"/>
  <c r="C108" i="9"/>
  <c r="C107" i="9"/>
  <c r="C109" i="9" s="1"/>
  <c r="C116" i="9" s="1"/>
  <c r="C98" i="9"/>
  <c r="C115" i="9" s="1"/>
  <c r="C86" i="9"/>
  <c r="C85" i="9"/>
  <c r="C87" i="9" s="1"/>
  <c r="C114" i="9" s="1"/>
  <c r="C78" i="9"/>
  <c r="C77" i="9"/>
  <c r="C72" i="9"/>
  <c r="C112" i="9" s="1"/>
  <c r="D58" i="9"/>
  <c r="D135" i="9" s="1"/>
  <c r="C58" i="9"/>
  <c r="C44" i="9"/>
  <c r="C43" i="9"/>
  <c r="C49" i="9" s="1"/>
  <c r="C37" i="9"/>
  <c r="D36" i="9"/>
  <c r="D34" i="9"/>
  <c r="D32" i="9"/>
  <c r="D31" i="9"/>
  <c r="D30" i="9"/>
  <c r="D37" i="9" s="1"/>
  <c r="C17" i="9"/>
  <c r="C16" i="9"/>
  <c r="C15" i="9"/>
  <c r="C14" i="9"/>
  <c r="C12" i="9"/>
  <c r="D11" i="9"/>
  <c r="C11" i="9"/>
  <c r="C8" i="9"/>
  <c r="C7" i="9"/>
  <c r="D135" i="8"/>
  <c r="C130" i="8"/>
  <c r="B116" i="8"/>
  <c r="A116" i="8"/>
  <c r="B115" i="8"/>
  <c r="A115" i="8"/>
  <c r="B114" i="8"/>
  <c r="A114" i="8"/>
  <c r="B113" i="8"/>
  <c r="A113" i="8"/>
  <c r="B112" i="8"/>
  <c r="A112" i="8"/>
  <c r="C108" i="8"/>
  <c r="C107" i="8"/>
  <c r="C109" i="8" s="1"/>
  <c r="C116" i="8" s="1"/>
  <c r="C98" i="8"/>
  <c r="C115" i="8" s="1"/>
  <c r="C86" i="8"/>
  <c r="C85" i="8"/>
  <c r="C87" i="8" s="1"/>
  <c r="C114" i="8" s="1"/>
  <c r="C78" i="8"/>
  <c r="C77" i="8"/>
  <c r="C72" i="8"/>
  <c r="C112" i="8" s="1"/>
  <c r="D58" i="8"/>
  <c r="C58" i="8"/>
  <c r="C44" i="8"/>
  <c r="C43" i="8"/>
  <c r="C49" i="8" s="1"/>
  <c r="C37" i="8"/>
  <c r="D36" i="8"/>
  <c r="D34" i="8"/>
  <c r="D32" i="8"/>
  <c r="D31" i="8"/>
  <c r="D30" i="8"/>
  <c r="D37" i="8" s="1"/>
  <c r="C17" i="8"/>
  <c r="C16" i="8"/>
  <c r="C15" i="8"/>
  <c r="C14" i="8"/>
  <c r="C12" i="8"/>
  <c r="D11" i="8"/>
  <c r="C11" i="8"/>
  <c r="C8" i="8"/>
  <c r="C7" i="8"/>
  <c r="C130" i="16"/>
  <c r="B116" i="16"/>
  <c r="A116" i="16"/>
  <c r="B115" i="16"/>
  <c r="A115" i="16"/>
  <c r="B114" i="16"/>
  <c r="A114" i="16"/>
  <c r="B113" i="16"/>
  <c r="A113" i="16"/>
  <c r="B112" i="16"/>
  <c r="A112" i="16"/>
  <c r="C108" i="16"/>
  <c r="C107" i="16"/>
  <c r="C109" i="16" s="1"/>
  <c r="C116" i="16" s="1"/>
  <c r="C98" i="16"/>
  <c r="C115" i="16" s="1"/>
  <c r="C86" i="16"/>
  <c r="C85" i="16"/>
  <c r="C87" i="16" s="1"/>
  <c r="C114" i="16" s="1"/>
  <c r="C78" i="16"/>
  <c r="C77" i="16"/>
  <c r="C72" i="16"/>
  <c r="C112" i="16" s="1"/>
  <c r="D58" i="16"/>
  <c r="D135" i="16" s="1"/>
  <c r="C58" i="16"/>
  <c r="C44" i="16"/>
  <c r="C43" i="16"/>
  <c r="C49" i="16" s="1"/>
  <c r="C37" i="16"/>
  <c r="D36" i="16"/>
  <c r="D34" i="16"/>
  <c r="D32" i="16"/>
  <c r="D31" i="16"/>
  <c r="D30" i="16"/>
  <c r="D37" i="16" s="1"/>
  <c r="C17" i="16"/>
  <c r="C16" i="16"/>
  <c r="C15" i="16"/>
  <c r="C14" i="16"/>
  <c r="C12" i="16"/>
  <c r="D11" i="16"/>
  <c r="C11" i="16"/>
  <c r="C8" i="16"/>
  <c r="C7" i="16"/>
  <c r="C130" i="7"/>
  <c r="B116" i="7"/>
  <c r="A116" i="7"/>
  <c r="B115" i="7"/>
  <c r="A115" i="7"/>
  <c r="B114" i="7"/>
  <c r="A114" i="7"/>
  <c r="B113" i="7"/>
  <c r="A113" i="7"/>
  <c r="B112" i="7"/>
  <c r="A112" i="7"/>
  <c r="C108" i="7"/>
  <c r="C107" i="7"/>
  <c r="C109" i="7" s="1"/>
  <c r="C116" i="7" s="1"/>
  <c r="C98" i="7"/>
  <c r="C115" i="7" s="1"/>
  <c r="C86" i="7"/>
  <c r="C85" i="7"/>
  <c r="C87" i="7" s="1"/>
  <c r="C114" i="7" s="1"/>
  <c r="C77" i="7"/>
  <c r="C78" i="7" s="1"/>
  <c r="C72" i="7"/>
  <c r="C112" i="7" s="1"/>
  <c r="D58" i="7"/>
  <c r="D135" i="7" s="1"/>
  <c r="C58" i="7"/>
  <c r="C44" i="7"/>
  <c r="C43" i="7"/>
  <c r="C49" i="7" s="1"/>
  <c r="C37" i="7"/>
  <c r="D36" i="7"/>
  <c r="D34" i="7"/>
  <c r="D32" i="7"/>
  <c r="D31" i="7"/>
  <c r="D30" i="7"/>
  <c r="D37" i="7" s="1"/>
  <c r="C17" i="7"/>
  <c r="C16" i="7"/>
  <c r="C15" i="7"/>
  <c r="C14" i="7"/>
  <c r="C12" i="7"/>
  <c r="D11" i="7"/>
  <c r="C11" i="7"/>
  <c r="C8" i="7"/>
  <c r="C7" i="7"/>
  <c r="D135" i="6"/>
  <c r="C130" i="6"/>
  <c r="B116" i="6"/>
  <c r="A116" i="6"/>
  <c r="C115" i="6"/>
  <c r="B115" i="6"/>
  <c r="A115" i="6"/>
  <c r="B114" i="6"/>
  <c r="A114" i="6"/>
  <c r="B113" i="6"/>
  <c r="A113" i="6"/>
  <c r="B112" i="6"/>
  <c r="A112" i="6"/>
  <c r="C108" i="6"/>
  <c r="C107" i="6"/>
  <c r="C109" i="6" s="1"/>
  <c r="C116" i="6" s="1"/>
  <c r="C98" i="6"/>
  <c r="C86" i="6"/>
  <c r="C85" i="6"/>
  <c r="C87" i="6" s="1"/>
  <c r="C114" i="6" s="1"/>
  <c r="C77" i="6"/>
  <c r="C78" i="6" s="1"/>
  <c r="C72" i="6"/>
  <c r="C112" i="6" s="1"/>
  <c r="D58" i="6"/>
  <c r="C58" i="6"/>
  <c r="C44" i="6"/>
  <c r="C43" i="6"/>
  <c r="C49" i="6" s="1"/>
  <c r="C37" i="6"/>
  <c r="D36" i="6"/>
  <c r="D34" i="6"/>
  <c r="D32" i="6"/>
  <c r="D31" i="6"/>
  <c r="D30" i="6"/>
  <c r="D37" i="6" s="1"/>
  <c r="C17" i="6"/>
  <c r="C16" i="6"/>
  <c r="C15" i="6"/>
  <c r="C14" i="6"/>
  <c r="C12" i="6"/>
  <c r="D11" i="6"/>
  <c r="C11" i="6"/>
  <c r="C8" i="6"/>
  <c r="C7" i="6"/>
  <c r="C79" i="11" l="1"/>
  <c r="C80" i="11" s="1"/>
  <c r="C113" i="11" s="1"/>
  <c r="C117" i="11" s="1"/>
  <c r="D108" i="11"/>
  <c r="D105" i="11"/>
  <c r="D96" i="11"/>
  <c r="D86" i="11"/>
  <c r="D71" i="11"/>
  <c r="D67" i="11"/>
  <c r="D47" i="11"/>
  <c r="D49" i="11" s="1"/>
  <c r="D134" i="11" s="1"/>
  <c r="D104" i="11"/>
  <c r="D95" i="11"/>
  <c r="D91" i="11"/>
  <c r="D76" i="11"/>
  <c r="D78" i="11" s="1"/>
  <c r="D80" i="11" s="1"/>
  <c r="D113" i="11" s="1"/>
  <c r="D70" i="11"/>
  <c r="D66" i="11"/>
  <c r="D103" i="11"/>
  <c r="D94" i="11"/>
  <c r="D69" i="11"/>
  <c r="D65" i="11"/>
  <c r="D133" i="11"/>
  <c r="D102" i="11"/>
  <c r="D97" i="11"/>
  <c r="D93" i="11"/>
  <c r="D79" i="11"/>
  <c r="D77" i="11"/>
  <c r="D68" i="11"/>
  <c r="D64" i="11"/>
  <c r="D101" i="11"/>
  <c r="D107" i="11" s="1"/>
  <c r="D92" i="11"/>
  <c r="D84" i="11"/>
  <c r="D85" i="11" s="1"/>
  <c r="D87" i="11" s="1"/>
  <c r="D114" i="11" s="1"/>
  <c r="C79" i="10"/>
  <c r="C80" i="10" s="1"/>
  <c r="C113" i="10" s="1"/>
  <c r="C117" i="10" s="1"/>
  <c r="D92" i="10"/>
  <c r="D104" i="10"/>
  <c r="D95" i="10"/>
  <c r="D91" i="10"/>
  <c r="D76" i="10"/>
  <c r="D70" i="10"/>
  <c r="D66" i="10"/>
  <c r="D103" i="10"/>
  <c r="D94" i="10"/>
  <c r="D69" i="10"/>
  <c r="D65" i="10"/>
  <c r="D133" i="10"/>
  <c r="D102" i="10"/>
  <c r="D97" i="10"/>
  <c r="D93" i="10"/>
  <c r="D77" i="10"/>
  <c r="D68" i="10"/>
  <c r="D64" i="10"/>
  <c r="D108" i="10"/>
  <c r="D105" i="10"/>
  <c r="D101" i="10"/>
  <c r="D107" i="10" s="1"/>
  <c r="D96" i="10"/>
  <c r="D86" i="10"/>
  <c r="D84" i="10"/>
  <c r="D85" i="10" s="1"/>
  <c r="D87" i="10" s="1"/>
  <c r="D114" i="10" s="1"/>
  <c r="D71" i="10"/>
  <c r="D67" i="10"/>
  <c r="D47" i="10"/>
  <c r="D49" i="10" s="1"/>
  <c r="D134" i="10" s="1"/>
  <c r="D76" i="9"/>
  <c r="D78" i="9" s="1"/>
  <c r="D104" i="9"/>
  <c r="D66" i="9"/>
  <c r="D103" i="9"/>
  <c r="D94" i="9"/>
  <c r="D69" i="9"/>
  <c r="D65" i="9"/>
  <c r="D133" i="9"/>
  <c r="D102" i="9"/>
  <c r="D97" i="9"/>
  <c r="D93" i="9"/>
  <c r="D79" i="9"/>
  <c r="D77" i="9"/>
  <c r="D68" i="9"/>
  <c r="D64" i="9"/>
  <c r="D108" i="9"/>
  <c r="D105" i="9"/>
  <c r="D101" i="9"/>
  <c r="D96" i="9"/>
  <c r="D92" i="9"/>
  <c r="D86" i="9"/>
  <c r="D84" i="9"/>
  <c r="D85" i="9" s="1"/>
  <c r="D71" i="9"/>
  <c r="D67" i="9"/>
  <c r="D47" i="9"/>
  <c r="D49" i="9" s="1"/>
  <c r="D134" i="9" s="1"/>
  <c r="D95" i="9"/>
  <c r="D91" i="9"/>
  <c r="D70" i="9"/>
  <c r="C80" i="9"/>
  <c r="C113" i="9" s="1"/>
  <c r="C117" i="9" s="1"/>
  <c r="C79" i="9"/>
  <c r="D47" i="8"/>
  <c r="D49" i="8" s="1"/>
  <c r="D134" i="8" s="1"/>
  <c r="D76" i="8"/>
  <c r="D78" i="8" s="1"/>
  <c r="D103" i="8"/>
  <c r="D94" i="8"/>
  <c r="D69" i="8"/>
  <c r="D65" i="8"/>
  <c r="D133" i="8"/>
  <c r="D102" i="8"/>
  <c r="D97" i="8"/>
  <c r="D93" i="8"/>
  <c r="D77" i="8"/>
  <c r="D68" i="8"/>
  <c r="D64" i="8"/>
  <c r="D108" i="8"/>
  <c r="D105" i="8"/>
  <c r="D101" i="8"/>
  <c r="D107" i="8" s="1"/>
  <c r="D96" i="8"/>
  <c r="D92" i="8"/>
  <c r="D86" i="8"/>
  <c r="D84" i="8"/>
  <c r="D85" i="8" s="1"/>
  <c r="D87" i="8" s="1"/>
  <c r="D114" i="8" s="1"/>
  <c r="D71" i="8"/>
  <c r="D67" i="8"/>
  <c r="D104" i="8"/>
  <c r="D95" i="8"/>
  <c r="D91" i="8"/>
  <c r="D70" i="8"/>
  <c r="D66" i="8"/>
  <c r="C80" i="8"/>
  <c r="C113" i="8" s="1"/>
  <c r="C117" i="8" s="1"/>
  <c r="C79" i="8"/>
  <c r="D79" i="8" s="1"/>
  <c r="D47" i="16"/>
  <c r="D49" i="16" s="1"/>
  <c r="D134" i="16" s="1"/>
  <c r="D104" i="16"/>
  <c r="D70" i="16"/>
  <c r="D95" i="16"/>
  <c r="D76" i="16"/>
  <c r="D78" i="16" s="1"/>
  <c r="D103" i="16"/>
  <c r="D94" i="16"/>
  <c r="D69" i="16"/>
  <c r="D65" i="16"/>
  <c r="D133" i="16"/>
  <c r="D102" i="16"/>
  <c r="D97" i="16"/>
  <c r="D93" i="16"/>
  <c r="D77" i="16"/>
  <c r="D68" i="16"/>
  <c r="D64" i="16"/>
  <c r="D108" i="16"/>
  <c r="D105" i="16"/>
  <c r="D101" i="16"/>
  <c r="D107" i="16" s="1"/>
  <c r="D96" i="16"/>
  <c r="D92" i="16"/>
  <c r="D86" i="16"/>
  <c r="D84" i="16"/>
  <c r="D85" i="16" s="1"/>
  <c r="D87" i="16" s="1"/>
  <c r="D114" i="16" s="1"/>
  <c r="D71" i="16"/>
  <c r="D67" i="16"/>
  <c r="D91" i="16"/>
  <c r="D66" i="16"/>
  <c r="C80" i="16"/>
  <c r="C113" i="16" s="1"/>
  <c r="C117" i="16" s="1"/>
  <c r="C79" i="16"/>
  <c r="D79" i="16" s="1"/>
  <c r="C80" i="7"/>
  <c r="C113" i="7" s="1"/>
  <c r="C117" i="7" s="1"/>
  <c r="C79" i="7"/>
  <c r="D79" i="7" s="1"/>
  <c r="D104" i="7"/>
  <c r="D95" i="7"/>
  <c r="D91" i="7"/>
  <c r="D76" i="7"/>
  <c r="D78" i="7" s="1"/>
  <c r="D70" i="7"/>
  <c r="D66" i="7"/>
  <c r="D103" i="7"/>
  <c r="D94" i="7"/>
  <c r="D69" i="7"/>
  <c r="D65" i="7"/>
  <c r="D92" i="7"/>
  <c r="D133" i="7"/>
  <c r="D102" i="7"/>
  <c r="D97" i="7"/>
  <c r="D93" i="7"/>
  <c r="D77" i="7"/>
  <c r="D68" i="7"/>
  <c r="D64" i="7"/>
  <c r="D108" i="7"/>
  <c r="D105" i="7"/>
  <c r="D101" i="7"/>
  <c r="D107" i="7" s="1"/>
  <c r="D96" i="7"/>
  <c r="D86" i="7"/>
  <c r="D84" i="7"/>
  <c r="D85" i="7" s="1"/>
  <c r="D87" i="7" s="1"/>
  <c r="D114" i="7" s="1"/>
  <c r="D71" i="7"/>
  <c r="D67" i="7"/>
  <c r="D47" i="7"/>
  <c r="D49" i="7" s="1"/>
  <c r="D134" i="7" s="1"/>
  <c r="C79" i="6"/>
  <c r="C80" i="6"/>
  <c r="C113" i="6" s="1"/>
  <c r="C117" i="6" s="1"/>
  <c r="D108" i="6"/>
  <c r="D105" i="6"/>
  <c r="D101" i="6"/>
  <c r="D96" i="6"/>
  <c r="D92" i="6"/>
  <c r="D86" i="6"/>
  <c r="D84" i="6"/>
  <c r="D85" i="6" s="1"/>
  <c r="D87" i="6" s="1"/>
  <c r="D114" i="6" s="1"/>
  <c r="D71" i="6"/>
  <c r="D67" i="6"/>
  <c r="D47" i="6"/>
  <c r="D49" i="6" s="1"/>
  <c r="D134" i="6" s="1"/>
  <c r="D95" i="6"/>
  <c r="D103" i="6"/>
  <c r="D94" i="6"/>
  <c r="D69" i="6"/>
  <c r="D65" i="6"/>
  <c r="D104" i="6"/>
  <c r="D91" i="6"/>
  <c r="D76" i="6"/>
  <c r="D66" i="6"/>
  <c r="D133" i="6"/>
  <c r="D102" i="6"/>
  <c r="D97" i="6"/>
  <c r="D93" i="6"/>
  <c r="D79" i="6"/>
  <c r="D77" i="6"/>
  <c r="D68" i="6"/>
  <c r="D64" i="6"/>
  <c r="D72" i="6" s="1"/>
  <c r="D112" i="6" s="1"/>
  <c r="D70" i="6"/>
  <c r="D137" i="17"/>
  <c r="D136" i="17"/>
  <c r="D135" i="17"/>
  <c r="D134" i="17"/>
  <c r="D133" i="17"/>
  <c r="C130" i="17"/>
  <c r="D139" i="17" s="1"/>
  <c r="D119" i="17"/>
  <c r="D117" i="17"/>
  <c r="C117" i="17"/>
  <c r="D116" i="17"/>
  <c r="C116" i="17"/>
  <c r="B116" i="17"/>
  <c r="A116" i="17"/>
  <c r="D115" i="17"/>
  <c r="C115" i="17"/>
  <c r="B115" i="17"/>
  <c r="A115" i="17"/>
  <c r="D114" i="17"/>
  <c r="C114" i="17"/>
  <c r="B114" i="17"/>
  <c r="A114" i="17"/>
  <c r="D113" i="17"/>
  <c r="C113" i="17"/>
  <c r="B113" i="17"/>
  <c r="A113" i="17"/>
  <c r="D112" i="17"/>
  <c r="C112" i="17"/>
  <c r="B112" i="17"/>
  <c r="A112" i="17"/>
  <c r="D109" i="17"/>
  <c r="C109" i="17"/>
  <c r="D108" i="17"/>
  <c r="C108" i="17"/>
  <c r="D107" i="17"/>
  <c r="C107" i="17"/>
  <c r="D105" i="17"/>
  <c r="D104" i="17"/>
  <c r="D103" i="17"/>
  <c r="D102" i="17"/>
  <c r="D101" i="17"/>
  <c r="D98" i="17"/>
  <c r="C98" i="17"/>
  <c r="D97" i="17"/>
  <c r="D96" i="17"/>
  <c r="D95" i="17"/>
  <c r="D94" i="17"/>
  <c r="D93" i="17"/>
  <c r="D92" i="17"/>
  <c r="D91" i="17"/>
  <c r="D87" i="17"/>
  <c r="C87" i="17"/>
  <c r="D86" i="17"/>
  <c r="C86" i="17"/>
  <c r="D85" i="17"/>
  <c r="C85" i="17"/>
  <c r="D84" i="17"/>
  <c r="D80" i="17"/>
  <c r="C80" i="17"/>
  <c r="D79" i="17"/>
  <c r="C79" i="17"/>
  <c r="D78" i="17"/>
  <c r="C78" i="17"/>
  <c r="D77" i="17"/>
  <c r="C77" i="17"/>
  <c r="D76" i="17"/>
  <c r="D72" i="17"/>
  <c r="C72" i="17"/>
  <c r="D71" i="17"/>
  <c r="D70" i="17"/>
  <c r="D69" i="17"/>
  <c r="D68" i="17"/>
  <c r="D67" i="17"/>
  <c r="D66" i="17"/>
  <c r="D65" i="17"/>
  <c r="D64" i="17"/>
  <c r="D58" i="17"/>
  <c r="C58" i="17"/>
  <c r="D49" i="17"/>
  <c r="C49" i="17"/>
  <c r="D47" i="17"/>
  <c r="C44" i="17"/>
  <c r="C43" i="17"/>
  <c r="D37" i="17"/>
  <c r="C37" i="17"/>
  <c r="D36" i="17"/>
  <c r="D34" i="17"/>
  <c r="D32" i="17"/>
  <c r="D31" i="17"/>
  <c r="D30" i="17"/>
  <c r="C17" i="17"/>
  <c r="C16" i="17"/>
  <c r="C15" i="17"/>
  <c r="C14" i="17"/>
  <c r="C12" i="17"/>
  <c r="D11" i="17"/>
  <c r="C11" i="17"/>
  <c r="C8" i="17"/>
  <c r="C7" i="17"/>
  <c r="D137" i="5"/>
  <c r="D136" i="5"/>
  <c r="D135" i="5"/>
  <c r="D134" i="5"/>
  <c r="D133" i="5"/>
  <c r="C130" i="5"/>
  <c r="D139" i="5" s="1"/>
  <c r="D119" i="5"/>
  <c r="D117" i="5"/>
  <c r="C117" i="5"/>
  <c r="D116" i="5"/>
  <c r="C116" i="5"/>
  <c r="B116" i="5"/>
  <c r="A116" i="5"/>
  <c r="D115" i="5"/>
  <c r="C115" i="5"/>
  <c r="B115" i="5"/>
  <c r="A115" i="5"/>
  <c r="D114" i="5"/>
  <c r="C114" i="5"/>
  <c r="B114" i="5"/>
  <c r="A114" i="5"/>
  <c r="D113" i="5"/>
  <c r="C113" i="5"/>
  <c r="B113" i="5"/>
  <c r="A113" i="5"/>
  <c r="D112" i="5"/>
  <c r="C112" i="5"/>
  <c r="B112" i="5"/>
  <c r="A112" i="5"/>
  <c r="D109" i="5"/>
  <c r="C109" i="5"/>
  <c r="D108" i="5"/>
  <c r="C108" i="5"/>
  <c r="D107" i="5"/>
  <c r="C107" i="5"/>
  <c r="D105" i="5"/>
  <c r="D104" i="5"/>
  <c r="D103" i="5"/>
  <c r="D102" i="5"/>
  <c r="D101" i="5"/>
  <c r="D98" i="5"/>
  <c r="C98" i="5"/>
  <c r="D97" i="5"/>
  <c r="D96" i="5"/>
  <c r="D95" i="5"/>
  <c r="D94" i="5"/>
  <c r="D93" i="5"/>
  <c r="D92" i="5"/>
  <c r="D91" i="5"/>
  <c r="D87" i="5"/>
  <c r="C87" i="5"/>
  <c r="D86" i="5"/>
  <c r="C86" i="5"/>
  <c r="D85" i="5"/>
  <c r="C85" i="5"/>
  <c r="D84" i="5"/>
  <c r="D80" i="5"/>
  <c r="C80" i="5"/>
  <c r="D79" i="5"/>
  <c r="C79" i="5"/>
  <c r="D78" i="5"/>
  <c r="C78" i="5"/>
  <c r="D77" i="5"/>
  <c r="C77" i="5"/>
  <c r="D76" i="5"/>
  <c r="D72" i="5"/>
  <c r="C72" i="5"/>
  <c r="D71" i="5"/>
  <c r="D70" i="5"/>
  <c r="D69" i="5"/>
  <c r="D68" i="5"/>
  <c r="D67" i="5"/>
  <c r="D66" i="5"/>
  <c r="D65" i="5"/>
  <c r="D64" i="5"/>
  <c r="D58" i="5"/>
  <c r="C58" i="5"/>
  <c r="D49" i="5"/>
  <c r="C49" i="5"/>
  <c r="D47" i="5"/>
  <c r="C44" i="5"/>
  <c r="C43" i="5"/>
  <c r="D37" i="5"/>
  <c r="C37" i="5"/>
  <c r="D36" i="5"/>
  <c r="D34" i="5"/>
  <c r="D32" i="5"/>
  <c r="D31" i="5"/>
  <c r="D30" i="5"/>
  <c r="C17" i="5"/>
  <c r="C16" i="5"/>
  <c r="C15" i="5"/>
  <c r="C14" i="5"/>
  <c r="C12" i="5"/>
  <c r="D11" i="5"/>
  <c r="C11" i="5"/>
  <c r="C8" i="5"/>
  <c r="C7" i="5"/>
  <c r="D135" i="4"/>
  <c r="C130" i="4"/>
  <c r="C117" i="4"/>
  <c r="C116" i="4"/>
  <c r="B116" i="4"/>
  <c r="A116" i="4"/>
  <c r="C115" i="4"/>
  <c r="B115" i="4"/>
  <c r="A115" i="4"/>
  <c r="C114" i="4"/>
  <c r="B114" i="4"/>
  <c r="A114" i="4"/>
  <c r="C113" i="4"/>
  <c r="B113" i="4"/>
  <c r="A113" i="4"/>
  <c r="C112" i="4"/>
  <c r="B112" i="4"/>
  <c r="A112" i="4"/>
  <c r="C109" i="4"/>
  <c r="C108" i="4"/>
  <c r="C107" i="4"/>
  <c r="C98" i="4"/>
  <c r="C87" i="4"/>
  <c r="C86" i="4"/>
  <c r="C85" i="4"/>
  <c r="C80" i="4"/>
  <c r="C79" i="4"/>
  <c r="C78" i="4"/>
  <c r="C77" i="4"/>
  <c r="C72" i="4"/>
  <c r="D58" i="4"/>
  <c r="C58" i="4"/>
  <c r="C44" i="4"/>
  <c r="C43" i="4"/>
  <c r="C37" i="4"/>
  <c r="D36" i="4"/>
  <c r="D34" i="4"/>
  <c r="D32" i="4"/>
  <c r="D31" i="4"/>
  <c r="D30" i="4"/>
  <c r="C17" i="4"/>
  <c r="C16" i="4"/>
  <c r="C15" i="4"/>
  <c r="C14" i="4"/>
  <c r="C12" i="4"/>
  <c r="D11" i="4"/>
  <c r="C11" i="4"/>
  <c r="C8" i="4"/>
  <c r="C7" i="4"/>
  <c r="C15" i="19" l="1"/>
  <c r="D140" i="17"/>
  <c r="D127" i="17"/>
  <c r="D126" i="17"/>
  <c r="D129" i="17"/>
  <c r="D124" i="17"/>
  <c r="D128" i="17"/>
  <c r="C13" i="19"/>
  <c r="D128" i="5"/>
  <c r="D124" i="5"/>
  <c r="D140" i="5"/>
  <c r="D127" i="5"/>
  <c r="D126" i="5"/>
  <c r="D129" i="5"/>
  <c r="C49" i="4"/>
  <c r="D37" i="4"/>
  <c r="D69" i="4" s="1"/>
  <c r="D72" i="11"/>
  <c r="D112" i="11" s="1"/>
  <c r="D117" i="11" s="1"/>
  <c r="D98" i="11"/>
  <c r="D115" i="11" s="1"/>
  <c r="D109" i="11"/>
  <c r="D116" i="11" s="1"/>
  <c r="D109" i="10"/>
  <c r="D116" i="10" s="1"/>
  <c r="D79" i="10"/>
  <c r="D78" i="10"/>
  <c r="D72" i="10"/>
  <c r="D112" i="10" s="1"/>
  <c r="D98" i="10"/>
  <c r="D115" i="10" s="1"/>
  <c r="D72" i="9"/>
  <c r="D112" i="9" s="1"/>
  <c r="D87" i="9"/>
  <c r="D114" i="9" s="1"/>
  <c r="D107" i="9"/>
  <c r="D109" i="9"/>
  <c r="D116" i="9" s="1"/>
  <c r="D80" i="9"/>
  <c r="D113" i="9" s="1"/>
  <c r="D98" i="9"/>
  <c r="D115" i="9" s="1"/>
  <c r="D109" i="8"/>
  <c r="D116" i="8" s="1"/>
  <c r="D98" i="8"/>
  <c r="D115" i="8" s="1"/>
  <c r="D72" i="8"/>
  <c r="D112" i="8" s="1"/>
  <c r="D80" i="8"/>
  <c r="D113" i="8" s="1"/>
  <c r="D109" i="16"/>
  <c r="D116" i="16" s="1"/>
  <c r="D72" i="16"/>
  <c r="D112" i="16" s="1"/>
  <c r="D117" i="16" s="1"/>
  <c r="D136" i="16" s="1"/>
  <c r="D137" i="16" s="1"/>
  <c r="D80" i="16"/>
  <c r="D113" i="16" s="1"/>
  <c r="D98" i="16"/>
  <c r="D115" i="16" s="1"/>
  <c r="D109" i="7"/>
  <c r="D116" i="7" s="1"/>
  <c r="D72" i="7"/>
  <c r="D112" i="7" s="1"/>
  <c r="D117" i="7" s="1"/>
  <c r="D136" i="7" s="1"/>
  <c r="D137" i="7" s="1"/>
  <c r="D80" i="7"/>
  <c r="D113" i="7" s="1"/>
  <c r="D98" i="7"/>
  <c r="D115" i="7" s="1"/>
  <c r="D78" i="6"/>
  <c r="D80" i="6" s="1"/>
  <c r="D113" i="6" s="1"/>
  <c r="D117" i="6" s="1"/>
  <c r="D98" i="6"/>
  <c r="D115" i="6" s="1"/>
  <c r="D109" i="6"/>
  <c r="D116" i="6" s="1"/>
  <c r="D107" i="6"/>
  <c r="D130" i="17" l="1"/>
  <c r="D138" i="17" s="1"/>
  <c r="D130" i="5"/>
  <c r="D138" i="5" s="1"/>
  <c r="D66" i="4"/>
  <c r="D95" i="4"/>
  <c r="D71" i="4"/>
  <c r="D96" i="4"/>
  <c r="D64" i="4"/>
  <c r="D72" i="4" s="1"/>
  <c r="D112" i="4" s="1"/>
  <c r="D93" i="4"/>
  <c r="D98" i="4" s="1"/>
  <c r="D115" i="4" s="1"/>
  <c r="D65" i="4"/>
  <c r="D70" i="4"/>
  <c r="D104" i="4"/>
  <c r="D84" i="4"/>
  <c r="D85" i="4" s="1"/>
  <c r="D87" i="4" s="1"/>
  <c r="D114" i="4" s="1"/>
  <c r="D101" i="4"/>
  <c r="D68" i="4"/>
  <c r="D97" i="4"/>
  <c r="D94" i="4"/>
  <c r="D91" i="4"/>
  <c r="D67" i="4"/>
  <c r="D92" i="4"/>
  <c r="D108" i="4"/>
  <c r="D79" i="4"/>
  <c r="D133" i="4"/>
  <c r="D76" i="4"/>
  <c r="D78" i="4" s="1"/>
  <c r="D80" i="4" s="1"/>
  <c r="D113" i="4" s="1"/>
  <c r="D47" i="4"/>
  <c r="D49" i="4" s="1"/>
  <c r="D134" i="4" s="1"/>
  <c r="D86" i="4"/>
  <c r="D105" i="4"/>
  <c r="D77" i="4"/>
  <c r="D102" i="4"/>
  <c r="D107" i="4" s="1"/>
  <c r="D109" i="4" s="1"/>
  <c r="D116" i="4" s="1"/>
  <c r="D103" i="4"/>
  <c r="D136" i="11"/>
  <c r="D137" i="11" s="1"/>
  <c r="D119" i="11"/>
  <c r="D139" i="11" s="1"/>
  <c r="D80" i="10"/>
  <c r="D113" i="10" s="1"/>
  <c r="D117" i="10" s="1"/>
  <c r="D117" i="9"/>
  <c r="D117" i="8"/>
  <c r="D119" i="16"/>
  <c r="D139" i="16" s="1"/>
  <c r="C17" i="19" s="1"/>
  <c r="D119" i="7"/>
  <c r="D139" i="7" s="1"/>
  <c r="C16" i="19" s="1"/>
  <c r="D136" i="6"/>
  <c r="D137" i="6" s="1"/>
  <c r="D119" i="6"/>
  <c r="D139" i="6" s="1"/>
  <c r="C14" i="19" s="1"/>
  <c r="D117" i="4" l="1"/>
  <c r="D140" i="11"/>
  <c r="D127" i="11"/>
  <c r="D126" i="11"/>
  <c r="D129" i="11"/>
  <c r="D124" i="11"/>
  <c r="D128" i="11"/>
  <c r="D136" i="10"/>
  <c r="D137" i="10" s="1"/>
  <c r="D119" i="10"/>
  <c r="D139" i="10" s="1"/>
  <c r="D136" i="9"/>
  <c r="D137" i="9" s="1"/>
  <c r="D119" i="9"/>
  <c r="D139" i="9" s="1"/>
  <c r="C19" i="19" s="1"/>
  <c r="D136" i="8"/>
  <c r="D137" i="8" s="1"/>
  <c r="D119" i="8"/>
  <c r="D139" i="8" s="1"/>
  <c r="C18" i="19" s="1"/>
  <c r="D126" i="16"/>
  <c r="D129" i="16"/>
  <c r="D124" i="16"/>
  <c r="D128" i="16"/>
  <c r="D140" i="16"/>
  <c r="D127" i="16"/>
  <c r="D126" i="7"/>
  <c r="D129" i="7"/>
  <c r="D124" i="7"/>
  <c r="D128" i="7"/>
  <c r="D140" i="7"/>
  <c r="D127" i="7"/>
  <c r="D140" i="6"/>
  <c r="D127" i="6"/>
  <c r="D126" i="6"/>
  <c r="D129" i="6"/>
  <c r="D124" i="6"/>
  <c r="D128" i="6"/>
  <c r="D130" i="16" l="1"/>
  <c r="D138" i="16" s="1"/>
  <c r="D130" i="7"/>
  <c r="D138" i="7" s="1"/>
  <c r="D136" i="4"/>
  <c r="D137" i="4" s="1"/>
  <c r="D119" i="4"/>
  <c r="D139" i="4" s="1"/>
  <c r="D130" i="11"/>
  <c r="D138" i="11" s="1"/>
  <c r="D140" i="10"/>
  <c r="D127" i="10"/>
  <c r="D126" i="10"/>
  <c r="D129" i="10"/>
  <c r="D124" i="10"/>
  <c r="D128" i="10"/>
  <c r="D126" i="9"/>
  <c r="D129" i="9"/>
  <c r="D124" i="9"/>
  <c r="D128" i="9"/>
  <c r="D140" i="9"/>
  <c r="D127" i="9"/>
  <c r="D129" i="8"/>
  <c r="D124" i="8"/>
  <c r="D128" i="8"/>
  <c r="D140" i="8"/>
  <c r="D127" i="8"/>
  <c r="D126" i="8"/>
  <c r="D130" i="6"/>
  <c r="D138" i="6" s="1"/>
  <c r="D130" i="9" l="1"/>
  <c r="D138" i="9" s="1"/>
  <c r="C12" i="19"/>
  <c r="E12" i="19" s="1"/>
  <c r="D129" i="4"/>
  <c r="D124" i="4"/>
  <c r="D128" i="4"/>
  <c r="D140" i="4"/>
  <c r="D127" i="4"/>
  <c r="D126" i="4"/>
  <c r="D130" i="10"/>
  <c r="D138" i="10" s="1"/>
  <c r="D130" i="8"/>
  <c r="D138" i="8" s="1"/>
  <c r="D15" i="23" l="1"/>
  <c r="D45" i="23" s="1"/>
  <c r="C46" i="23" s="1"/>
  <c r="L15" i="23"/>
  <c r="L45" i="23" s="1"/>
  <c r="K46" i="23" s="1"/>
  <c r="J15" i="23"/>
  <c r="J45" i="23" s="1"/>
  <c r="I46" i="23" s="1"/>
  <c r="P15" i="23"/>
  <c r="P45" i="23" s="1"/>
  <c r="O46" i="23" s="1"/>
  <c r="H15" i="23"/>
  <c r="H45" i="23" s="1"/>
  <c r="G46" i="23" s="1"/>
  <c r="N15" i="23"/>
  <c r="N45" i="23" s="1"/>
  <c r="M46" i="23" s="1"/>
  <c r="F15" i="23"/>
  <c r="F45" i="23" s="1"/>
  <c r="E46" i="23" s="1"/>
  <c r="D130" i="4"/>
  <c r="D138" i="4" s="1"/>
</calcChain>
</file>

<file path=xl/comments1.xml><?xml version="1.0" encoding="utf-8"?>
<comments xmlns="http://schemas.openxmlformats.org/spreadsheetml/2006/main">
  <authors>
    <author>teste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Esforço de implementação de um ponto de função.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Valor calculado do PF.</t>
        </r>
      </text>
    </comment>
  </commentList>
</comments>
</file>

<file path=xl/comments2.xml><?xml version="1.0" encoding="utf-8"?>
<comments xmlns="http://schemas.openxmlformats.org/spreadsheetml/2006/main">
  <authors>
    <author>teste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Esforço de implementação de um ponto de função.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Valor calculado do PF.</t>
        </r>
      </text>
    </comment>
  </commentList>
</comments>
</file>

<file path=xl/sharedStrings.xml><?xml version="1.0" encoding="utf-8"?>
<sst xmlns="http://schemas.openxmlformats.org/spreadsheetml/2006/main" count="1559" uniqueCount="218">
  <si>
    <t>PERFIS PROFISSIONAIS</t>
  </si>
  <si>
    <t>DISCIPLINAS</t>
  </si>
  <si>
    <t>Engenharia de Requisitos</t>
  </si>
  <si>
    <t xml:space="preserve">Design e Arquitetura </t>
  </si>
  <si>
    <t>Implementação</t>
  </si>
  <si>
    <t xml:space="preserve">Testes </t>
  </si>
  <si>
    <t xml:space="preserve">Homologação </t>
  </si>
  <si>
    <t xml:space="preserve">Implantação </t>
  </si>
  <si>
    <t>TOTAL HORAS</t>
  </si>
  <si>
    <t>Gerente de Projeto</t>
  </si>
  <si>
    <t>Analista de Negócio</t>
  </si>
  <si>
    <t>Arquiteto de Software</t>
  </si>
  <si>
    <t>Programador</t>
  </si>
  <si>
    <t>Analista de Qualidade/Teste</t>
  </si>
  <si>
    <t>Designer Gráfico</t>
  </si>
  <si>
    <t>Outros</t>
  </si>
  <si>
    <t>Variação Aceitável Esforço x Disciplina</t>
  </si>
  <si>
    <t>Variação Aceitável Esforço x Perfil</t>
  </si>
  <si>
    <t>PERFIL</t>
  </si>
  <si>
    <t>Referência ISBSG</t>
  </si>
  <si>
    <t>REFERÊNCIAS</t>
  </si>
  <si>
    <t>DISTRIBUIÇÃO PERCENTUAL POR DISCIPLINA</t>
  </si>
  <si>
    <t>DISTRIBUIÇÃO PERCENTUAL POR PERFIL</t>
  </si>
  <si>
    <t>Instruções de Preenchimento</t>
  </si>
  <si>
    <t>Custo Unitário Mensal</t>
  </si>
  <si>
    <t>Carga Horária Mensal</t>
  </si>
  <si>
    <t>Valor Hora</t>
  </si>
  <si>
    <t>TOTAL R$</t>
  </si>
  <si>
    <t>VALOR CALCULADO DO PONTO DE FUNÇÃO</t>
  </si>
  <si>
    <t>PLANILHA DE CUSTOS E FORMAÇÃO DE PREÇOS</t>
  </si>
  <si>
    <r>
      <t>N</t>
    </r>
    <r>
      <rPr>
        <b/>
        <strike/>
        <sz val="8"/>
        <color indexed="8"/>
        <rFont val="Arial"/>
        <family val="2"/>
      </rPr>
      <t>º</t>
    </r>
    <r>
      <rPr>
        <b/>
        <sz val="8"/>
        <color indexed="8"/>
        <rFont val="Arial"/>
        <family val="2"/>
      </rPr>
      <t xml:space="preserve"> Processo</t>
    </r>
  </si>
  <si>
    <r>
      <t>Licitação N</t>
    </r>
    <r>
      <rPr>
        <b/>
        <strike/>
        <sz val="8"/>
        <color indexed="8"/>
        <rFont val="Arial"/>
        <family val="2"/>
      </rPr>
      <t>º</t>
    </r>
    <r>
      <rPr>
        <b/>
        <sz val="8"/>
        <color indexed="8"/>
        <rFont val="Arial"/>
        <family val="2"/>
      </rPr>
      <t xml:space="preserve"> </t>
    </r>
  </si>
  <si>
    <t xml:space="preserve">Data: </t>
  </si>
  <si>
    <t>A</t>
  </si>
  <si>
    <t>Data de apresentação da proposta (mês/ano)</t>
  </si>
  <si>
    <t>B</t>
  </si>
  <si>
    <t>Municipio/UF</t>
  </si>
  <si>
    <t>Brasília/DF</t>
  </si>
  <si>
    <t>C</t>
  </si>
  <si>
    <t>Ano Acordo, Convenção ou Sentença Normativa em Dissídio Coletivo</t>
  </si>
  <si>
    <t>D</t>
  </si>
  <si>
    <t>Tipo Serviço</t>
  </si>
  <si>
    <t>E</t>
  </si>
  <si>
    <t>Unidade Medida</t>
  </si>
  <si>
    <t>F</t>
  </si>
  <si>
    <r>
      <t xml:space="preserve">Quantidade </t>
    </r>
    <r>
      <rPr>
        <b/>
        <i/>
        <u/>
        <sz val="8"/>
        <color indexed="8"/>
        <rFont val="Arial"/>
        <family val="2"/>
      </rPr>
      <t>(total)</t>
    </r>
    <r>
      <rPr>
        <b/>
        <sz val="8"/>
        <color indexed="8"/>
        <rFont val="Arial"/>
        <family val="2"/>
      </rPr>
      <t xml:space="preserve"> a contratar (em função da unidade de medida)</t>
    </r>
  </si>
  <si>
    <t>G</t>
  </si>
  <si>
    <r>
      <t>N</t>
    </r>
    <r>
      <rPr>
        <b/>
        <strike/>
        <sz val="8"/>
        <color indexed="8"/>
        <rFont val="Arial"/>
        <family val="2"/>
      </rPr>
      <t>º</t>
    </r>
    <r>
      <rPr>
        <b/>
        <sz val="8"/>
        <color indexed="8"/>
        <rFont val="Arial"/>
        <family val="2"/>
      </rPr>
      <t xml:space="preserve"> de meses de execução contratual</t>
    </r>
  </si>
  <si>
    <t>Perfil Profissional</t>
  </si>
  <si>
    <t xml:space="preserve">Salário mínimo oficial vigente </t>
  </si>
  <si>
    <t>Categoria profissional (vinculada à execução contratual)</t>
  </si>
  <si>
    <t>Data base da categoria</t>
  </si>
  <si>
    <t>MODULO 1 - COMPOSIÇÃO DE REMUNERAÇÃO</t>
  </si>
  <si>
    <t>COMPOSIÇÃO DA REMUNERAÇÃO</t>
  </si>
  <si>
    <t>Salário Base</t>
  </si>
  <si>
    <t>%</t>
  </si>
  <si>
    <t>Hora Extra</t>
  </si>
  <si>
    <t>Adicional Noturno</t>
  </si>
  <si>
    <t xml:space="preserve">Adicional Periculosidade </t>
  </si>
  <si>
    <t>Adicional Insalubridade</t>
  </si>
  <si>
    <t>Intervalo Intrajornada</t>
  </si>
  <si>
    <t>Hora Noturna Adicional</t>
  </si>
  <si>
    <t>Total de Remuneração</t>
  </si>
  <si>
    <t>MODULO 2 - BENEFICIOS MENSAIS E DIARIOS</t>
  </si>
  <si>
    <t>BENEFICIOS MENSAIS E DIARIOS</t>
  </si>
  <si>
    <t>Valor (R$)</t>
  </si>
  <si>
    <t>Transporte</t>
  </si>
  <si>
    <t>Auxílio alimentação (Vales, cesta básica etc.)</t>
  </si>
  <si>
    <t>Assistência médica</t>
  </si>
  <si>
    <t>Seguro de vida (invalidez e funeral)</t>
  </si>
  <si>
    <t>Auxílio creche</t>
  </si>
  <si>
    <t>Total de Benefícios Mensais e Diários</t>
  </si>
  <si>
    <t>MODULO 3 - INSUMOS DIVERSOS</t>
  </si>
  <si>
    <t>INSUMOS DIVERSOS</t>
  </si>
  <si>
    <t>Uniformes</t>
  </si>
  <si>
    <t>Materiais</t>
  </si>
  <si>
    <t>Equipamentos</t>
  </si>
  <si>
    <t>Total de Insumos Diversos</t>
  </si>
  <si>
    <t>MODULO 4 - ENCARGOS SOCIAIS E TRABALHISTAS</t>
  </si>
  <si>
    <t>ENCARGOS SOCIAIS E TRABALHISTAS</t>
  </si>
  <si>
    <t>4.1</t>
  </si>
  <si>
    <t>Encargos previdenciários FGTS</t>
  </si>
  <si>
    <t>INSS</t>
  </si>
  <si>
    <t>SESI/SESC</t>
  </si>
  <si>
    <t>SENAI/SENAC</t>
  </si>
  <si>
    <t>INCRA</t>
  </si>
  <si>
    <t>Salário Educação</t>
  </si>
  <si>
    <t xml:space="preserve">F.G.T.S. </t>
  </si>
  <si>
    <t xml:space="preserve">Seguro Acidente de Trabalho </t>
  </si>
  <si>
    <t>SEBRAE</t>
  </si>
  <si>
    <t>Total dos Encargos Sociais</t>
  </si>
  <si>
    <t>4.2</t>
  </si>
  <si>
    <t>Décimo Terceiro Salário e Adicional de Férias</t>
  </si>
  <si>
    <t>13o Salário</t>
  </si>
  <si>
    <t>Adicional de Férias</t>
  </si>
  <si>
    <t>Subtotal</t>
  </si>
  <si>
    <t>Incidência do submódulo 4.1 sobre o 13º e adicional de férias</t>
  </si>
  <si>
    <t>Total do 13º salário e Adicional de férias</t>
  </si>
  <si>
    <t>4.3</t>
  </si>
  <si>
    <t>Afastamento Maternidade</t>
  </si>
  <si>
    <t>Incidência do submódulo 4.1 sobre o Afastamento de Maternidade</t>
  </si>
  <si>
    <t>Total do Afastamento de Maternidade</t>
  </si>
  <si>
    <t xml:space="preserve">4.4 </t>
  </si>
  <si>
    <t xml:space="preserve">Provisão para rescisão </t>
  </si>
  <si>
    <t>Aviso Prévio indenizado</t>
  </si>
  <si>
    <t>Incidência do FGTS sobre o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</si>
  <si>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</si>
  <si>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</si>
  <si>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</si>
  <si>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</si>
  <si>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Multa do FGTS</t>
  </si>
  <si>
    <t>Total  de Custo de Rescisão</t>
  </si>
  <si>
    <t xml:space="preserve">4.5 </t>
  </si>
  <si>
    <t>Composição do custo de reposição  por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</si>
  <si>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</si>
  <si>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</si>
  <si>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</si>
  <si>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</si>
  <si>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</si>
  <si>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</si>
  <si>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Total de Custo reposição por profissional ausente</t>
  </si>
  <si>
    <t>Módulo 4 - Encargos Sociais e Trabalhistas</t>
  </si>
  <si>
    <t>Total de Custo Encargos Sociais e Trabalhistas</t>
  </si>
  <si>
    <t>TOTAL MÃO DE OBRA</t>
  </si>
  <si>
    <t>MODULO 5 - CUSTOS INDIRETOS, TRIBUTOS E LUCRO</t>
  </si>
  <si>
    <t>Custos Indiretos, Tributos e Lucro</t>
  </si>
  <si>
    <t>Custos Indiretos</t>
  </si>
  <si>
    <t>Tributos</t>
  </si>
  <si>
    <t>B.1</t>
  </si>
  <si>
    <t>COFINS</t>
  </si>
  <si>
    <t>B.3</t>
  </si>
  <si>
    <t>PIS/PASEP</t>
  </si>
  <si>
    <t>B.2</t>
  </si>
  <si>
    <t>ISSQN</t>
  </si>
  <si>
    <t>Lucro</t>
  </si>
  <si>
    <t xml:space="preserve">Total </t>
  </si>
  <si>
    <t>Quadro Resumo do Custo por empregado</t>
  </si>
  <si>
    <t>Módulo 1 - Composição de Remuneração</t>
  </si>
  <si>
    <t>Módulo 2 - Benefícios Mensais e Diários</t>
  </si>
  <si>
    <t>Módulo 3 - Insumos Diversos</t>
  </si>
  <si>
    <t>Subtotal (A+B+C+D)</t>
  </si>
  <si>
    <t>Módulo 5 - Custos Indiretos, Tributos e Lucro</t>
  </si>
  <si>
    <t>Total de Custo por empregado</t>
  </si>
  <si>
    <t>Total de Custo por mês</t>
  </si>
  <si>
    <t>PF</t>
  </si>
  <si>
    <t>TOTAL DE ESFORÇO OUTROS PERFIS</t>
  </si>
  <si>
    <t>PREGÃO ELETRÔNICO  XX/2012</t>
  </si>
  <si>
    <t>Instruções Preenchimento Tabela 1</t>
  </si>
  <si>
    <t>Instruções Preenchimento Tabela 2</t>
  </si>
  <si>
    <t>1) Preencha a aba Matriz</t>
  </si>
  <si>
    <t>TABELA 1: CUSTO UNITÁRIO PERFIS</t>
  </si>
  <si>
    <t>Instruções Gerais de Preenchimento</t>
  </si>
  <si>
    <t>4) Caso exista especialização de um perfil com salário distinto como, por exemplo, Analista Programador Java e Analista Programador PHP, deverão ser preenchidas tantas PLANILHAS DE CUSTO E FORMAÇÃO DE PREÇO quantas forem necessárias para os demais perfis especializados.</t>
  </si>
  <si>
    <t>Referência SISP</t>
  </si>
  <si>
    <t>Variação Mínima</t>
  </si>
  <si>
    <t>Variação Máxima</t>
  </si>
  <si>
    <t>Programador Java</t>
  </si>
  <si>
    <t>O percentual deverá ficar entre 1 e 3%</t>
  </si>
  <si>
    <t xml:space="preserve"> </t>
  </si>
  <si>
    <t>Ministério de Ciência, Tecnologia e Inovação</t>
  </si>
  <si>
    <t>Programador PHP</t>
  </si>
  <si>
    <t>Contratação de Fábrica de Software</t>
  </si>
  <si>
    <t xml:space="preserve">PREGÃO ELETRÔNICO Nº </t>
  </si>
  <si>
    <t>Gerente de Projetos</t>
  </si>
  <si>
    <t>Arquiteto Java</t>
  </si>
  <si>
    <t>Arquiteto PHP</t>
  </si>
  <si>
    <t>Analista de Qualidade e Teste</t>
  </si>
  <si>
    <t>Esta planilha contém dados padronizados que são transportados para as planilhas de perfis. Não altere os dados transportados diretamente nas planilhas de perfis.</t>
  </si>
  <si>
    <t>Sugestão de preenchimento: ajuste os percentuais de lucro e custos indiretos da tabela matriz. Esses percentuais são transportados às demais planilhas e influenciam o preço do PF</t>
  </si>
  <si>
    <t>1-Modelagem de Negócio</t>
  </si>
  <si>
    <t>3-Manutenção de Sistemas Legados Não Críticos</t>
  </si>
  <si>
    <t>4-Desenvolvimento de Sistemas na Plataforma PHP</t>
  </si>
  <si>
    <t>5-Desenvolvimento de Sistemas na Plataforma JEE</t>
  </si>
  <si>
    <t>6-Documentação de Sistemas Legados</t>
  </si>
  <si>
    <t xml:space="preserve">7-Treinamento das Soluções Desenvolvidas e Sistemas Legados </t>
  </si>
  <si>
    <t>MÉTRICA</t>
  </si>
  <si>
    <t>Hora</t>
  </si>
  <si>
    <t>TOTAL</t>
  </si>
  <si>
    <t>ESFORÇO TOTAL (HORAS)</t>
  </si>
  <si>
    <t>VALOR UNITÁRIO CALCULADO DO ITEM</t>
  </si>
  <si>
    <t>Instruções Preenchimento</t>
  </si>
  <si>
    <t xml:space="preserve">1) As células de cor de fundo bege devem fazer referência a outras células da planilha enquanto as de cor branca receber valores numéricos. </t>
  </si>
  <si>
    <t>2) O nome de todos os perfis e o custo unitário mensal devem ser transportados das respectivas PLANILHAS DE CUSTO E FORMAÇÃO DE PREÇO. Deve-se relacionar TODOS os perfis empregados na execução dos itens contratuais.</t>
  </si>
  <si>
    <t>3) Os perfis Gerente de Projeto, Analista de Negócio, Arquiteto de Software, Programador, Analista de Qualidade/Teste e Designer Gráfico são fixos podendo ser especializados de acordo com a tecnologia.</t>
  </si>
  <si>
    <t>5) A carga horária mensal deve ser preenchida para cada perfil.</t>
  </si>
  <si>
    <t>1) As células de cor de fundo bege devem fazer referência a outras células da planilha enquanto as de cor branca receber valores numéricos. As células de cor cinza, azul, vermelho e verde não devem ser preenchidas. Elas possuem fórmulas aplicadas aos dados fornecidos.</t>
  </si>
  <si>
    <t xml:space="preserve">2) Na coluna PERFIS PROFISSIONAIS, forneça a referência (=) aos perfis profissionais da aba "Custo Perfil e Carga Horária" envolvidos na implementação do ponto de função.Os perfis Gerente de Projetos, Analista de Negócio, Arquiteto, Programador, Analista de Qualidade/Teste e Designer Gráfico são fixos. Deve-se incluir pelo menos um perfil além dos perfils fixos . A planilha de exemplo relaciona os perfis DBA (Perfil 1) e Documentador (Perfil 2) como outros. Não se pode usar "outros" como nome de perfil. </t>
  </si>
  <si>
    <t xml:space="preserve">3) Preencha as células em branco da tabela com o esforço em horas dos perfils para cada disciplina na implementação de 1 ponto de função. O somatório do esforço de todos os perfis representa o esforço total de implementação de 1 ponto de função. </t>
  </si>
  <si>
    <t>4) Os valores inferiores a 1 (uma) hora deverão ser informados em formato decimal e não em minutos, ou seja, 30 minutos equivalem à 0,5 na planilha.</t>
  </si>
  <si>
    <t>5) A planilha irá calcular o esforço em horas de cada perfil e disciplina, assim como a respectiva distribuição percentual do esforço. O somatório do ]percentual de esforço dos perfils não fixos é também calculado.</t>
  </si>
  <si>
    <t>6) Verifique se os percentuais de esforço da linha "DISTRIBUIÇÃO PERCENTUAL POR DISCIPLINA" são compatíveis com os valores aceitáveis da Tabela 4.</t>
  </si>
  <si>
    <t>7) Verifique se os percentuais de esforço da coluna "DISTRIBUIÇÃO PERCENTUAL POR PERFIL" são compatíveis com os valores da Tabela 5.</t>
  </si>
  <si>
    <t xml:space="preserve">8) Verifique se o somatório de esforço dos perfis não fixos é compatível com as referências da última linha da Tabela 5. </t>
  </si>
  <si>
    <t xml:space="preserve">TABELA 1: HORAS DE ESFORÇO X PERFIL X DISCIPLINA  X  PONTO DE FUNÇÃO </t>
  </si>
  <si>
    <t xml:space="preserve">1) Preencha as células de cor bege, fazendo referências às respectivas células da aba "Custo Perfil e Carga Horária", conforme planilha exemplo. </t>
  </si>
  <si>
    <t xml:space="preserve">2) Não se deve digitar valores nessas células, deve-se usar o sinal "=" para fazer referência às respectivas células. </t>
  </si>
  <si>
    <t xml:space="preserve">3) A planilha irá calcular o valor de cada disciplina e de cada perfil, assim como o valor total de implementação de 1 ponto de função. </t>
  </si>
  <si>
    <t xml:space="preserve">TABELA 2: CUSTO DO PONTO DE FUNÇÃO X PERFIL X DISCIPLINA  </t>
  </si>
  <si>
    <t>CUSTO E CARGA HORÁRIA</t>
  </si>
  <si>
    <t>Valor da Hora</t>
  </si>
  <si>
    <t>TABELA 3: PERCENTUAIS DE REFERÊNCIA PARA VARIAÇÃO DE ESFORÇO</t>
  </si>
  <si>
    <t>TABELA 4: VALORES DE REFERÊNCIA PARA DISTRIBUIÇÃO PERCENTUAL DE ESFORÇO POR DISCIPLINA</t>
  </si>
  <si>
    <t>TABELA 5: VALORES DE REFERÊNCIA PARA DISTRIBUIÇÃO PERCENTUAL DE ESFORÇO POR PERFIL</t>
  </si>
  <si>
    <t xml:space="preserve">Instruções de Preenchimento </t>
  </si>
  <si>
    <t>2) Na linha "ESFORÇO TOTAL (HORAS)", forneça o esforço total em horas para executar 1 ponto de função para os itens 2, 3 e 6.</t>
  </si>
  <si>
    <t xml:space="preserve">TABELA: ESFORÇO X PERFIL X ITEM CONTRATUAL X CUSTO </t>
  </si>
  <si>
    <t>ITEM CONTRATUAL</t>
  </si>
  <si>
    <t xml:space="preserve">2-Manutenção de Sistemas Legados Críticos </t>
  </si>
  <si>
    <t>Esforço (%)</t>
  </si>
  <si>
    <t>Custo Unitário em (R$)</t>
  </si>
  <si>
    <t>3) Para as colunas "ESFORÇO (%) de cor branca forneça a distribuição percentual de esforço entre os perfis profissionais aplicáveis para cada item contratual. O somatório dessa coluna deve ser 100%.</t>
  </si>
  <si>
    <t>4) Para as colunas "ESFORÇO (%) de cor bege faça a referência (=) às respectivas células que contém o esforço percentual dos perfis (Tabela 1 das abas Java e PHP).  O somatório dessa coluna deve ser 100%.</t>
  </si>
  <si>
    <t>5) A planilha irá calcular o custo de cada perfil  na execução de cada item, assim como o custo da hora e custo unitário de cada item.</t>
  </si>
  <si>
    <t>2) Preencha as abas contendo as planilhas de custo e formação de preço de cada perfil, isto é, abas Gerente de Projetos, Analista de Negócio, Arquiteto de Software, Programador, Analista de Qualidade_Testes, Designer Gráfico</t>
  </si>
  <si>
    <t>3) Preencha a aba Custo Perfil e Carga Horária</t>
  </si>
  <si>
    <t>4) Preencha as abas Java e PHP. Essas abas contêm instruções específicas de preenchimento das tabelas.</t>
  </si>
  <si>
    <t>5) Preencha a aba Visão Geral</t>
  </si>
  <si>
    <t>5) A planilha irá calcular o esforço em horas de cada perfil e disciplina, assim como a respectiva distribuição percentual do esforço. O somatório do percentual de esforço dos perfils não fixos é também calculado.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</si>
</sst>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-* #,##0.00_-;\-* #,##0.00_-;_-* &quot;-&quot;??_-;_-@_-"/>
    <numFmt numFmtId="167" formatCode="0.000_);\(0.000\)"/>
    <numFmt numFmtId="168" formatCode="0.00_);\(0.00\)"/>
    <numFmt numFmtId="169" formatCode="&quot;R$ &quot;#,##0.00"/>
    <numFmt numFmtId="170" formatCode="&quot;R$&quot;\ #,##0.00"/>
    <numFmt numFmtId="171" formatCode="0.0%"/>
    <numFmt numFmtId="172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trike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Bookman Old Style"/>
      <family val="1"/>
    </font>
    <font>
      <b/>
      <i/>
      <u/>
      <sz val="8"/>
      <color indexed="8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Bookman Old Style"/>
      <family val="1"/>
    </font>
    <font>
      <b/>
      <i/>
      <sz val="8"/>
      <name val="Arial"/>
      <family val="2"/>
    </font>
    <font>
      <b/>
      <sz val="8"/>
      <color theme="1"/>
      <name val="Bookman Old Style"/>
      <family val="1"/>
    </font>
    <font>
      <sz val="8"/>
      <color rgb="FFFF0000"/>
      <name val="Bookman Old Style"/>
      <family val="1"/>
    </font>
    <font>
      <b/>
      <sz val="8"/>
      <name val="Bookman Old Style"/>
      <family val="1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rgb="FF0070C0"/>
      <name val="Arial"/>
      <family val="2"/>
    </font>
    <font>
      <sz val="14"/>
      <color theme="1"/>
      <name val="Arial"/>
      <family val="2"/>
    </font>
    <font>
      <b/>
      <sz val="11"/>
      <color rgb="FF000000"/>
      <name val="Arial"/>
      <family val="2"/>
    </font>
    <font>
      <i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i/>
      <sz val="11"/>
      <color theme="3" tint="0.3999755851924192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58">
    <xf numFmtId="0" fontId="0" fillId="0" borderId="0" xfId="0"/>
    <xf numFmtId="0" fontId="9" fillId="7" borderId="3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justify" vertical="center" wrapText="1"/>
    </xf>
    <xf numFmtId="2" fontId="6" fillId="0" borderId="6" xfId="0" applyNumberFormat="1" applyFont="1" applyBorder="1" applyAlignment="1" applyProtection="1">
      <alignment horizontal="right" vertical="center"/>
      <protection locked="0"/>
    </xf>
    <xf numFmtId="2" fontId="6" fillId="0" borderId="3" xfId="0" applyNumberFormat="1" applyFont="1" applyBorder="1" applyAlignment="1" applyProtection="1">
      <alignment horizontal="right" vertical="center"/>
      <protection locked="0"/>
    </xf>
    <xf numFmtId="10" fontId="9" fillId="7" borderId="3" xfId="2" applyNumberFormat="1" applyFont="1" applyFill="1" applyBorder="1" applyAlignment="1">
      <alignment horizontal="right" vertical="center" wrapText="1"/>
    </xf>
    <xf numFmtId="2" fontId="6" fillId="0" borderId="26" xfId="0" applyNumberFormat="1" applyFont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 applyProtection="1">
      <alignment horizontal="right" vertical="center"/>
      <protection locked="0"/>
    </xf>
    <xf numFmtId="2" fontId="6" fillId="0" borderId="21" xfId="0" applyNumberFormat="1" applyFont="1" applyBorder="1" applyAlignment="1" applyProtection="1">
      <alignment horizontal="right" vertical="center"/>
      <protection locked="0"/>
    </xf>
    <xf numFmtId="2" fontId="6" fillId="0" borderId="4" xfId="0" applyNumberFormat="1" applyFont="1" applyBorder="1" applyAlignment="1" applyProtection="1">
      <alignment horizontal="right" vertical="center"/>
      <protection locked="0"/>
    </xf>
    <xf numFmtId="2" fontId="6" fillId="0" borderId="22" xfId="0" applyNumberFormat="1" applyFont="1" applyBorder="1" applyAlignment="1" applyProtection="1">
      <alignment horizontal="right" vertical="center"/>
      <protection locked="0"/>
    </xf>
    <xf numFmtId="2" fontId="6" fillId="0" borderId="11" xfId="0" applyNumberFormat="1" applyFont="1" applyBorder="1" applyAlignment="1" applyProtection="1">
      <alignment horizontal="right" vertical="center"/>
      <protection locked="0"/>
    </xf>
    <xf numFmtId="0" fontId="26" fillId="0" borderId="0" xfId="0" applyFont="1"/>
    <xf numFmtId="0" fontId="27" fillId="4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2" borderId="31" xfId="0" applyFont="1" applyFill="1" applyBorder="1" applyAlignment="1" applyProtection="1">
      <alignment horizontal="center" vertical="top" wrapText="1"/>
    </xf>
    <xf numFmtId="0" fontId="4" fillId="2" borderId="16" xfId="0" applyFont="1" applyFill="1" applyBorder="1" applyAlignment="1" applyProtection="1">
      <alignment horizontal="center" vertical="top" wrapText="1"/>
    </xf>
    <xf numFmtId="10" fontId="4" fillId="6" borderId="7" xfId="0" applyNumberFormat="1" applyFont="1" applyFill="1" applyBorder="1" applyProtection="1"/>
    <xf numFmtId="10" fontId="4" fillId="6" borderId="9" xfId="0" applyNumberFormat="1" applyFont="1" applyFill="1" applyBorder="1" applyProtection="1"/>
    <xf numFmtId="10" fontId="4" fillId="6" borderId="12" xfId="0" applyNumberFormat="1" applyFont="1" applyFill="1" applyBorder="1" applyProtection="1"/>
    <xf numFmtId="167" fontId="2" fillId="0" borderId="2" xfId="1" applyNumberFormat="1" applyFont="1" applyBorder="1" applyProtection="1">
      <protection locked="0"/>
    </xf>
    <xf numFmtId="167" fontId="2" fillId="0" borderId="3" xfId="1" applyNumberFormat="1" applyFont="1" applyBorder="1" applyProtection="1">
      <protection locked="0"/>
    </xf>
    <xf numFmtId="0" fontId="4" fillId="2" borderId="28" xfId="0" applyNumberFormat="1" applyFont="1" applyFill="1" applyBorder="1" applyProtection="1"/>
    <xf numFmtId="0" fontId="4" fillId="2" borderId="28" xfId="0" applyNumberFormat="1" applyFont="1" applyFill="1" applyBorder="1" applyAlignment="1" applyProtection="1">
      <alignment wrapText="1"/>
    </xf>
    <xf numFmtId="10" fontId="4" fillId="6" borderId="32" xfId="0" applyNumberFormat="1" applyFont="1" applyFill="1" applyBorder="1" applyProtection="1"/>
    <xf numFmtId="10" fontId="4" fillId="6" borderId="30" xfId="0" applyNumberFormat="1" applyFont="1" applyFill="1" applyBorder="1" applyProtection="1"/>
    <xf numFmtId="10" fontId="2" fillId="4" borderId="0" xfId="0" applyNumberFormat="1" applyFont="1" applyFill="1" applyBorder="1" applyProtection="1"/>
    <xf numFmtId="0" fontId="2" fillId="0" borderId="0" xfId="0" applyFont="1" applyProtection="1"/>
    <xf numFmtId="10" fontId="4" fillId="6" borderId="19" xfId="0" applyNumberFormat="1" applyFont="1" applyFill="1" applyBorder="1" applyProtection="1"/>
    <xf numFmtId="167" fontId="2" fillId="0" borderId="32" xfId="1" applyNumberFormat="1" applyFont="1" applyBorder="1" applyProtection="1">
      <protection locked="0"/>
    </xf>
    <xf numFmtId="167" fontId="2" fillId="0" borderId="30" xfId="1" applyNumberFormat="1" applyFont="1" applyBorder="1" applyProtection="1">
      <protection locked="0"/>
    </xf>
    <xf numFmtId="0" fontId="30" fillId="0" borderId="0" xfId="0" applyFont="1"/>
    <xf numFmtId="10" fontId="2" fillId="5" borderId="2" xfId="0" applyNumberFormat="1" applyFont="1" applyFill="1" applyBorder="1" applyProtection="1"/>
    <xf numFmtId="10" fontId="2" fillId="5" borderId="3" xfId="0" applyNumberFormat="1" applyFont="1" applyFill="1" applyBorder="1" applyProtection="1"/>
    <xf numFmtId="10" fontId="2" fillId="5" borderId="9" xfId="0" applyNumberFormat="1" applyFont="1" applyFill="1" applyBorder="1" applyProtection="1"/>
    <xf numFmtId="10" fontId="2" fillId="5" borderId="22" xfId="0" applyNumberFormat="1" applyFont="1" applyFill="1" applyBorder="1" applyProtection="1"/>
    <xf numFmtId="10" fontId="2" fillId="5" borderId="11" xfId="0" applyNumberFormat="1" applyFont="1" applyFill="1" applyBorder="1" applyProtection="1"/>
    <xf numFmtId="10" fontId="2" fillId="5" borderId="12" xfId="0" applyNumberFormat="1" applyFont="1" applyFill="1" applyBorder="1" applyProtection="1"/>
    <xf numFmtId="10" fontId="2" fillId="5" borderId="4" xfId="0" applyNumberFormat="1" applyFont="1" applyFill="1" applyBorder="1" applyProtection="1"/>
    <xf numFmtId="10" fontId="2" fillId="5" borderId="13" xfId="0" applyNumberFormat="1" applyFont="1" applyFill="1" applyBorder="1" applyProtection="1"/>
    <xf numFmtId="1" fontId="2" fillId="0" borderId="6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0" fontId="4" fillId="2" borderId="5" xfId="0" applyFont="1" applyFill="1" applyBorder="1" applyAlignment="1" applyProtection="1">
      <alignment wrapText="1"/>
    </xf>
    <xf numFmtId="9" fontId="4" fillId="5" borderId="19" xfId="2" applyFont="1" applyFill="1" applyBorder="1" applyProtection="1"/>
    <xf numFmtId="0" fontId="4" fillId="2" borderId="28" xfId="0" applyFont="1" applyFill="1" applyBorder="1" applyAlignment="1" applyProtection="1">
      <alignment wrapText="1"/>
    </xf>
    <xf numFmtId="9" fontId="4" fillId="5" borderId="29" xfId="2" applyFont="1" applyFill="1" applyBorder="1" applyProtection="1"/>
    <xf numFmtId="0" fontId="4" fillId="2" borderId="27" xfId="0" applyFont="1" applyFill="1" applyBorder="1" applyAlignment="1" applyProtection="1">
      <alignment horizontal="center" vertical="top" wrapText="1"/>
    </xf>
    <xf numFmtId="0" fontId="4" fillId="2" borderId="26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5" borderId="24" xfId="0" applyFont="1" applyFill="1" applyBorder="1" applyProtection="1"/>
    <xf numFmtId="10" fontId="4" fillId="5" borderId="2" xfId="0" applyNumberFormat="1" applyFont="1" applyFill="1" applyBorder="1" applyProtection="1"/>
    <xf numFmtId="10" fontId="4" fillId="5" borderId="3" xfId="0" applyNumberFormat="1" applyFont="1" applyFill="1" applyBorder="1" applyProtection="1"/>
    <xf numFmtId="10" fontId="4" fillId="5" borderId="9" xfId="0" applyNumberFormat="1" applyFont="1" applyFill="1" applyBorder="1" applyProtection="1"/>
    <xf numFmtId="0" fontId="2" fillId="5" borderId="24" xfId="0" applyFont="1" applyFill="1" applyBorder="1" applyProtection="1"/>
    <xf numFmtId="0" fontId="2" fillId="5" borderId="25" xfId="0" applyFont="1" applyFill="1" applyBorder="1" applyProtection="1"/>
    <xf numFmtId="0" fontId="28" fillId="0" borderId="0" xfId="0" applyFont="1" applyProtection="1"/>
    <xf numFmtId="0" fontId="4" fillId="2" borderId="5" xfId="0" applyFont="1" applyFill="1" applyBorder="1" applyAlignment="1" applyProtection="1">
      <alignment horizontal="center" vertical="top" wrapText="1"/>
    </xf>
    <xf numFmtId="0" fontId="32" fillId="2" borderId="20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wrapText="1"/>
    </xf>
    <xf numFmtId="0" fontId="2" fillId="5" borderId="23" xfId="0" applyFont="1" applyFill="1" applyBorder="1" applyAlignment="1" applyProtection="1">
      <alignment horizontal="left" wrapText="1"/>
    </xf>
    <xf numFmtId="10" fontId="32" fillId="5" borderId="21" xfId="0" applyNumberFormat="1" applyFont="1" applyFill="1" applyBorder="1" applyAlignment="1" applyProtection="1">
      <alignment horizontal="right" wrapText="1"/>
    </xf>
    <xf numFmtId="169" fontId="2" fillId="0" borderId="0" xfId="0" applyNumberFormat="1" applyFont="1" applyBorder="1" applyProtection="1"/>
    <xf numFmtId="0" fontId="2" fillId="5" borderId="24" xfId="0" applyFont="1" applyFill="1" applyBorder="1" applyAlignment="1" applyProtection="1">
      <alignment horizontal="left" wrapText="1"/>
    </xf>
    <xf numFmtId="10" fontId="32" fillId="5" borderId="2" xfId="0" applyNumberFormat="1" applyFont="1" applyFill="1" applyBorder="1" applyAlignment="1" applyProtection="1">
      <alignment horizontal="right" wrapText="1"/>
    </xf>
    <xf numFmtId="0" fontId="2" fillId="5" borderId="25" xfId="0" applyFont="1" applyFill="1" applyBorder="1" applyAlignment="1" applyProtection="1">
      <alignment horizontal="left" wrapText="1"/>
    </xf>
    <xf numFmtId="10" fontId="32" fillId="5" borderId="22" xfId="0" applyNumberFormat="1" applyFont="1" applyFill="1" applyBorder="1" applyAlignment="1" applyProtection="1">
      <alignment horizontal="right" wrapText="1"/>
    </xf>
    <xf numFmtId="10" fontId="7" fillId="9" borderId="3" xfId="4" applyNumberFormat="1" applyFont="1" applyFill="1" applyBorder="1" applyAlignment="1" applyProtection="1">
      <alignment horizontal="center" vertical="center" wrapText="1"/>
    </xf>
    <xf numFmtId="164" fontId="2" fillId="10" borderId="6" xfId="3" applyNumberFormat="1" applyFont="1" applyFill="1" applyBorder="1" applyProtection="1"/>
    <xf numFmtId="164" fontId="2" fillId="10" borderId="3" xfId="3" applyNumberFormat="1" applyFont="1" applyFill="1" applyBorder="1" applyProtection="1"/>
    <xf numFmtId="164" fontId="2" fillId="10" borderId="9" xfId="3" applyNumberFormat="1" applyFont="1" applyFill="1" applyBorder="1" applyProtection="1"/>
    <xf numFmtId="164" fontId="4" fillId="10" borderId="41" xfId="3" applyNumberFormat="1" applyFont="1" applyFill="1" applyBorder="1" applyProtection="1"/>
    <xf numFmtId="164" fontId="2" fillId="10" borderId="11" xfId="3" applyNumberFormat="1" applyFont="1" applyFill="1" applyBorder="1" applyProtection="1"/>
    <xf numFmtId="168" fontId="4" fillId="10" borderId="26" xfId="1" applyNumberFormat="1" applyFont="1" applyFill="1" applyBorder="1" applyProtection="1"/>
    <xf numFmtId="168" fontId="4" fillId="10" borderId="2" xfId="1" applyNumberFormat="1" applyFont="1" applyFill="1" applyBorder="1" applyProtection="1"/>
    <xf numFmtId="168" fontId="4" fillId="10" borderId="22" xfId="1" applyNumberFormat="1" applyFont="1" applyFill="1" applyBorder="1" applyProtection="1"/>
    <xf numFmtId="168" fontId="4" fillId="10" borderId="4" xfId="1" applyNumberFormat="1" applyFont="1" applyFill="1" applyBorder="1" applyProtection="1"/>
    <xf numFmtId="168" fontId="4" fillId="10" borderId="3" xfId="1" applyNumberFormat="1" applyFont="1" applyFill="1" applyBorder="1" applyProtection="1"/>
    <xf numFmtId="168" fontId="4" fillId="10" borderId="30" xfId="1" applyNumberFormat="1" applyFont="1" applyFill="1" applyBorder="1" applyProtection="1"/>
    <xf numFmtId="168" fontId="29" fillId="10" borderId="30" xfId="1" applyNumberFormat="1" applyFont="1" applyFill="1" applyBorder="1" applyProtection="1"/>
    <xf numFmtId="10" fontId="4" fillId="10" borderId="40" xfId="0" applyNumberFormat="1" applyFont="1" applyFill="1" applyBorder="1" applyProtection="1"/>
    <xf numFmtId="168" fontId="4" fillId="10" borderId="32" xfId="1" applyNumberFormat="1" applyFont="1" applyFill="1" applyBorder="1" applyProtection="1"/>
    <xf numFmtId="10" fontId="4" fillId="10" borderId="42" xfId="0" applyNumberFormat="1" applyFont="1" applyFill="1" applyBorder="1" applyProtection="1"/>
    <xf numFmtId="10" fontId="4" fillId="10" borderId="4" xfId="0" applyNumberFormat="1" applyFont="1" applyFill="1" applyBorder="1" applyProtection="1"/>
    <xf numFmtId="10" fontId="4" fillId="10" borderId="3" xfId="0" applyNumberFormat="1" applyFont="1" applyFill="1" applyBorder="1" applyProtection="1"/>
    <xf numFmtId="170" fontId="4" fillId="10" borderId="7" xfId="3" applyNumberFormat="1" applyFont="1" applyFill="1" applyBorder="1" applyProtection="1"/>
    <xf numFmtId="170" fontId="4" fillId="10" borderId="9" xfId="3" applyNumberFormat="1" applyFont="1" applyFill="1" applyBorder="1" applyProtection="1"/>
    <xf numFmtId="10" fontId="7" fillId="3" borderId="3" xfId="4" applyNumberFormat="1" applyFont="1" applyFill="1" applyBorder="1" applyAlignment="1" applyProtection="1">
      <alignment horizontal="center" vertical="center" wrapText="1"/>
    </xf>
    <xf numFmtId="0" fontId="7" fillId="0" borderId="0" xfId="4" applyFont="1" applyProtection="1">
      <protection locked="0"/>
    </xf>
    <xf numFmtId="0" fontId="7" fillId="0" borderId="0" xfId="4" applyFont="1" applyAlignment="1" applyProtection="1">
      <alignment horizontal="center" wrapText="1"/>
      <protection locked="0"/>
    </xf>
    <xf numFmtId="0" fontId="13" fillId="0" borderId="0" xfId="4" applyFont="1" applyFill="1" applyProtection="1">
      <protection locked="0"/>
    </xf>
    <xf numFmtId="49" fontId="13" fillId="0" borderId="0" xfId="4" applyNumberFormat="1" applyFont="1" applyFill="1" applyProtection="1">
      <protection locked="0"/>
    </xf>
    <xf numFmtId="0" fontId="9" fillId="0" borderId="39" xfId="4" applyFont="1" applyFill="1" applyBorder="1" applyAlignment="1" applyProtection="1">
      <alignment horizontal="center" vertical="center" wrapText="1"/>
      <protection locked="0"/>
    </xf>
    <xf numFmtId="0" fontId="9" fillId="0" borderId="1" xfId="4" applyFont="1" applyFill="1" applyBorder="1" applyAlignment="1" applyProtection="1">
      <alignment horizontal="justify" vertical="center" wrapText="1"/>
      <protection locked="0"/>
    </xf>
    <xf numFmtId="0" fontId="12" fillId="0" borderId="1" xfId="4" applyFont="1" applyFill="1" applyBorder="1" applyAlignment="1" applyProtection="1">
      <alignment horizontal="right" vertical="center" wrapText="1"/>
      <protection locked="0"/>
    </xf>
    <xf numFmtId="0" fontId="12" fillId="0" borderId="2" xfId="4" applyFont="1" applyFill="1" applyBorder="1" applyAlignment="1" applyProtection="1">
      <alignment horizontal="right" vertical="center"/>
      <protection locked="0"/>
    </xf>
    <xf numFmtId="0" fontId="15" fillId="4" borderId="39" xfId="4" applyFont="1" applyFill="1" applyBorder="1" applyAlignment="1" applyProtection="1">
      <alignment horizontal="center" vertical="center" wrapText="1"/>
      <protection locked="0"/>
    </xf>
    <xf numFmtId="0" fontId="15" fillId="4" borderId="1" xfId="4" applyFont="1" applyFill="1" applyBorder="1" applyAlignment="1" applyProtection="1">
      <alignment horizontal="justify" vertical="center" wrapText="1"/>
      <protection locked="0"/>
    </xf>
    <xf numFmtId="17" fontId="7" fillId="4" borderId="1" xfId="4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4" applyFont="1" applyFill="1" applyBorder="1" applyAlignment="1" applyProtection="1">
      <alignment horizontal="right" vertical="center"/>
      <protection locked="0"/>
    </xf>
    <xf numFmtId="0" fontId="13" fillId="4" borderId="0" xfId="4" applyFont="1" applyFill="1" applyProtection="1">
      <protection locked="0"/>
    </xf>
    <xf numFmtId="0" fontId="15" fillId="0" borderId="3" xfId="4" applyFont="1" applyFill="1" applyBorder="1" applyAlignment="1" applyProtection="1">
      <alignment horizontal="center" vertical="center" wrapText="1"/>
      <protection locked="0"/>
    </xf>
    <xf numFmtId="0" fontId="15" fillId="0" borderId="3" xfId="4" applyFont="1" applyFill="1" applyBorder="1" applyAlignment="1" applyProtection="1">
      <alignment horizontal="justify" vertical="center" wrapText="1"/>
      <protection locked="0"/>
    </xf>
    <xf numFmtId="0" fontId="7" fillId="0" borderId="39" xfId="4" applyFont="1" applyFill="1" applyBorder="1" applyProtection="1">
      <protection locked="0"/>
    </xf>
    <xf numFmtId="170" fontId="7" fillId="3" borderId="3" xfId="4" applyNumberFormat="1" applyFont="1" applyFill="1" applyBorder="1" applyAlignment="1" applyProtection="1">
      <alignment horizontal="right" vertical="center" wrapText="1"/>
      <protection locked="0"/>
    </xf>
    <xf numFmtId="0" fontId="9" fillId="0" borderId="3" xfId="4" applyFont="1" applyFill="1" applyBorder="1" applyAlignment="1" applyProtection="1">
      <alignment horizontal="center" vertical="center" wrapText="1"/>
      <protection locked="0"/>
    </xf>
    <xf numFmtId="10" fontId="7" fillId="0" borderId="3" xfId="4" applyNumberFormat="1" applyFont="1" applyFill="1" applyBorder="1" applyAlignment="1" applyProtection="1">
      <alignment horizontal="center" vertical="center" wrapText="1"/>
      <protection locked="0"/>
    </xf>
    <xf numFmtId="170" fontId="7" fillId="0" borderId="3" xfId="4" applyNumberFormat="1" applyFont="1" applyFill="1" applyBorder="1" applyAlignment="1" applyProtection="1">
      <alignment vertical="center" wrapText="1"/>
      <protection locked="0"/>
    </xf>
    <xf numFmtId="10" fontId="12" fillId="7" borderId="3" xfId="4" applyNumberFormat="1" applyFont="1" applyFill="1" applyBorder="1" applyAlignment="1" applyProtection="1">
      <alignment horizontal="center" vertical="center" wrapText="1"/>
      <protection locked="0"/>
    </xf>
    <xf numFmtId="170" fontId="12" fillId="7" borderId="3" xfId="4" applyNumberFormat="1" applyFont="1" applyFill="1" applyBorder="1" applyAlignment="1" applyProtection="1">
      <alignment vertical="center" wrapText="1"/>
      <protection locked="0"/>
    </xf>
    <xf numFmtId="0" fontId="9" fillId="4" borderId="39" xfId="4" applyFont="1" applyFill="1" applyBorder="1" applyAlignment="1" applyProtection="1">
      <alignment horizontal="justify" vertical="center" wrapText="1"/>
      <protection locked="0"/>
    </xf>
    <xf numFmtId="0" fontId="12" fillId="4" borderId="1" xfId="4" applyFont="1" applyFill="1" applyBorder="1" applyAlignment="1" applyProtection="1">
      <alignment vertical="center" wrapText="1"/>
      <protection locked="0"/>
    </xf>
    <xf numFmtId="10" fontId="12" fillId="4" borderId="1" xfId="4" applyNumberFormat="1" applyFont="1" applyFill="1" applyBorder="1" applyAlignment="1" applyProtection="1">
      <alignment horizontal="center" vertical="center" wrapText="1"/>
      <protection locked="0"/>
    </xf>
    <xf numFmtId="170" fontId="12" fillId="4" borderId="2" xfId="4" applyNumberFormat="1" applyFont="1" applyFill="1" applyBorder="1" applyAlignment="1" applyProtection="1">
      <alignment vertical="center" wrapText="1"/>
      <protection locked="0"/>
    </xf>
    <xf numFmtId="10" fontId="7" fillId="3" borderId="3" xfId="4" applyNumberFormat="1" applyFont="1" applyFill="1" applyBorder="1" applyAlignment="1" applyProtection="1">
      <alignment horizontal="center" vertical="center" wrapText="1"/>
      <protection locked="0"/>
    </xf>
    <xf numFmtId="170" fontId="7" fillId="3" borderId="3" xfId="4" applyNumberFormat="1" applyFont="1" applyFill="1" applyBorder="1" applyAlignment="1" applyProtection="1">
      <alignment vertical="center" wrapText="1"/>
      <protection locked="0"/>
    </xf>
    <xf numFmtId="0" fontId="15" fillId="0" borderId="3" xfId="4" applyFont="1" applyFill="1" applyBorder="1" applyAlignment="1" applyProtection="1">
      <alignment vertical="center" wrapText="1"/>
      <protection locked="0"/>
    </xf>
    <xf numFmtId="170" fontId="7" fillId="4" borderId="3" xfId="4" applyNumberFormat="1" applyFont="1" applyFill="1" applyBorder="1" applyAlignment="1" applyProtection="1">
      <alignment vertical="center" wrapText="1"/>
      <protection locked="0"/>
    </xf>
    <xf numFmtId="0" fontId="7" fillId="0" borderId="0" xfId="4" applyFont="1" applyFill="1" applyProtection="1">
      <protection locked="0"/>
    </xf>
    <xf numFmtId="0" fontId="9" fillId="0" borderId="39" xfId="4" applyFont="1" applyFill="1" applyBorder="1" applyAlignment="1" applyProtection="1">
      <alignment horizontal="justify" vertical="center" wrapText="1"/>
      <protection locked="0"/>
    </xf>
    <xf numFmtId="0" fontId="12" fillId="0" borderId="2" xfId="4" applyFont="1" applyFill="1" applyBorder="1" applyAlignment="1" applyProtection="1">
      <alignment vertical="center" wrapText="1"/>
      <protection locked="0"/>
    </xf>
    <xf numFmtId="10" fontId="12" fillId="0" borderId="3" xfId="4" applyNumberFormat="1" applyFont="1" applyFill="1" applyBorder="1" applyAlignment="1" applyProtection="1">
      <alignment horizontal="center" vertical="center" wrapText="1"/>
      <protection locked="0"/>
    </xf>
    <xf numFmtId="170" fontId="12" fillId="0" borderId="3" xfId="4" applyNumberFormat="1" applyFont="1" applyFill="1" applyBorder="1" applyAlignment="1" applyProtection="1">
      <alignment vertical="center" wrapText="1"/>
      <protection locked="0"/>
    </xf>
    <xf numFmtId="0" fontId="16" fillId="0" borderId="39" xfId="4" applyFont="1" applyFill="1" applyBorder="1" applyAlignment="1" applyProtection="1">
      <alignment horizontal="justify" vertical="center" wrapText="1"/>
      <protection locked="0"/>
    </xf>
    <xf numFmtId="0" fontId="12" fillId="0" borderId="1" xfId="4" applyFont="1" applyFill="1" applyBorder="1" applyAlignment="1" applyProtection="1">
      <alignment vertical="center" wrapText="1"/>
      <protection locked="0"/>
    </xf>
    <xf numFmtId="10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170" fontId="12" fillId="0" borderId="2" xfId="4" applyNumberFormat="1" applyFont="1" applyFill="1" applyBorder="1" applyAlignment="1" applyProtection="1">
      <alignment vertical="center" wrapText="1"/>
      <protection locked="0"/>
    </xf>
    <xf numFmtId="170" fontId="13" fillId="0" borderId="0" xfId="4" applyNumberFormat="1" applyFont="1" applyFill="1" applyProtection="1">
      <protection locked="0"/>
    </xf>
    <xf numFmtId="10" fontId="9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4" applyFont="1" applyFill="1" applyProtection="1">
      <protection locked="0"/>
    </xf>
    <xf numFmtId="171" fontId="21" fillId="0" borderId="0" xfId="4" applyNumberFormat="1" applyFont="1" applyFill="1" applyProtection="1">
      <protection locked="0"/>
    </xf>
    <xf numFmtId="172" fontId="7" fillId="3" borderId="3" xfId="4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1" applyFont="1" applyFill="1" applyProtection="1">
      <protection locked="0"/>
    </xf>
    <xf numFmtId="10" fontId="7" fillId="4" borderId="3" xfId="4" applyNumberFormat="1" applyFont="1" applyFill="1" applyBorder="1" applyAlignment="1" applyProtection="1">
      <alignment horizontal="center" vertical="center" wrapText="1"/>
      <protection locked="0"/>
    </xf>
    <xf numFmtId="10" fontId="13" fillId="0" borderId="0" xfId="4" applyNumberFormat="1" applyFont="1" applyFill="1" applyProtection="1">
      <protection locked="0"/>
    </xf>
    <xf numFmtId="10" fontId="2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4" applyFont="1" applyFill="1" applyProtection="1">
      <protection locked="0"/>
    </xf>
    <xf numFmtId="10" fontId="25" fillId="0" borderId="0" xfId="4" applyNumberFormat="1" applyFont="1" applyFill="1" applyBorder="1" applyAlignment="1" applyProtection="1">
      <alignment horizontal="center" vertical="center" wrapText="1"/>
      <protection locked="0"/>
    </xf>
    <xf numFmtId="10" fontId="21" fillId="0" borderId="0" xfId="4" applyNumberFormat="1" applyFont="1" applyFill="1" applyProtection="1">
      <protection locked="0"/>
    </xf>
    <xf numFmtId="10" fontId="13" fillId="0" borderId="0" xfId="2" applyNumberFormat="1" applyFont="1" applyFill="1" applyProtection="1">
      <protection locked="0"/>
    </xf>
    <xf numFmtId="0" fontId="13" fillId="0" borderId="0" xfId="4" applyFont="1" applyFill="1" applyAlignment="1" applyProtection="1">
      <alignment vertical="center"/>
      <protection locked="0"/>
    </xf>
    <xf numFmtId="0" fontId="13" fillId="0" borderId="0" xfId="4" applyNumberFormat="1" applyFont="1" applyFill="1" applyProtection="1">
      <protection locked="0"/>
    </xf>
    <xf numFmtId="0" fontId="13" fillId="0" borderId="0" xfId="4" applyFont="1" applyProtection="1">
      <protection locked="0"/>
    </xf>
    <xf numFmtId="14" fontId="13" fillId="0" borderId="0" xfId="4" applyNumberFormat="1" applyFont="1" applyProtection="1">
      <protection locked="0"/>
    </xf>
    <xf numFmtId="0" fontId="1" fillId="0" borderId="0" xfId="4" applyProtection="1">
      <protection locked="0"/>
    </xf>
    <xf numFmtId="0" fontId="9" fillId="7" borderId="3" xfId="4" applyFont="1" applyFill="1" applyBorder="1" applyAlignment="1" applyProtection="1">
      <alignment horizontal="center" vertical="center" wrapText="1"/>
    </xf>
    <xf numFmtId="0" fontId="12" fillId="7" borderId="3" xfId="4" applyFont="1" applyFill="1" applyBorder="1" applyAlignment="1" applyProtection="1">
      <alignment horizontal="center" vertical="center" wrapText="1"/>
    </xf>
    <xf numFmtId="0" fontId="15" fillId="0" borderId="3" xfId="4" applyFont="1" applyFill="1" applyBorder="1" applyAlignment="1" applyProtection="1">
      <alignment horizontal="center" vertical="center" wrapText="1"/>
    </xf>
    <xf numFmtId="0" fontId="15" fillId="0" borderId="3" xfId="4" applyFont="1" applyFill="1" applyBorder="1" applyAlignment="1" applyProtection="1">
      <alignment horizontal="justify" vertical="center" wrapText="1"/>
    </xf>
    <xf numFmtId="0" fontId="9" fillId="0" borderId="3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0" fontId="7" fillId="11" borderId="2" xfId="4" applyFont="1" applyFill="1" applyBorder="1" applyAlignment="1" applyProtection="1">
      <alignment vertical="center" wrapText="1"/>
    </xf>
    <xf numFmtId="10" fontId="12" fillId="7" borderId="3" xfId="4" applyNumberFormat="1" applyFont="1" applyFill="1" applyBorder="1" applyAlignment="1" applyProtection="1">
      <alignment horizontal="center" vertical="center" wrapText="1"/>
    </xf>
    <xf numFmtId="170" fontId="12" fillId="7" borderId="3" xfId="4" applyNumberFormat="1" applyFont="1" applyFill="1" applyBorder="1" applyAlignment="1" applyProtection="1">
      <alignment vertical="center" wrapText="1"/>
    </xf>
    <xf numFmtId="0" fontId="9" fillId="7" borderId="3" xfId="4" applyFont="1" applyFill="1" applyBorder="1" applyAlignment="1" applyProtection="1">
      <alignment horizontal="justify" vertical="center" wrapText="1"/>
    </xf>
    <xf numFmtId="10" fontId="7" fillId="11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Font="1" applyFill="1" applyBorder="1" applyAlignment="1" applyProtection="1">
      <alignment vertical="center" wrapText="1"/>
    </xf>
    <xf numFmtId="0" fontId="12" fillId="0" borderId="2" xfId="4" applyFont="1" applyFill="1" applyBorder="1" applyAlignment="1" applyProtection="1">
      <alignment vertical="center" wrapText="1"/>
    </xf>
    <xf numFmtId="10" fontId="12" fillId="0" borderId="3" xfId="4" applyNumberFormat="1" applyFont="1" applyFill="1" applyBorder="1" applyAlignment="1" applyProtection="1">
      <alignment horizontal="center" vertical="center" wrapText="1"/>
    </xf>
    <xf numFmtId="170" fontId="12" fillId="0" borderId="3" xfId="4" applyNumberFormat="1" applyFont="1" applyFill="1" applyBorder="1" applyAlignment="1" applyProtection="1">
      <alignment vertical="center" wrapText="1"/>
    </xf>
    <xf numFmtId="0" fontId="9" fillId="0" borderId="3" xfId="4" applyFont="1" applyFill="1" applyBorder="1" applyAlignment="1" applyProtection="1">
      <alignment horizontal="justify" vertical="center" wrapText="1"/>
    </xf>
    <xf numFmtId="170" fontId="7" fillId="11" borderId="3" xfId="4" applyNumberFormat="1" applyFont="1" applyFill="1" applyBorder="1" applyAlignment="1" applyProtection="1">
      <alignment vertical="center" wrapText="1"/>
    </xf>
    <xf numFmtId="0" fontId="15" fillId="11" borderId="3" xfId="4" applyFont="1" applyFill="1" applyBorder="1" applyAlignment="1" applyProtection="1">
      <alignment horizontal="justify" vertical="center" wrapText="1"/>
    </xf>
    <xf numFmtId="0" fontId="15" fillId="11" borderId="3" xfId="4" applyFont="1" applyFill="1" applyBorder="1" applyAlignment="1" applyProtection="1">
      <alignment horizontal="left" vertical="center" wrapText="1"/>
    </xf>
    <xf numFmtId="10" fontId="9" fillId="7" borderId="3" xfId="4" applyNumberFormat="1" applyFont="1" applyFill="1" applyBorder="1" applyAlignment="1" applyProtection="1">
      <alignment horizontal="center" vertical="center" wrapText="1"/>
    </xf>
    <xf numFmtId="0" fontId="16" fillId="7" borderId="39" xfId="4" applyFont="1" applyFill="1" applyBorder="1" applyAlignment="1" applyProtection="1">
      <alignment horizontal="justify" vertical="center" wrapText="1"/>
    </xf>
    <xf numFmtId="0" fontId="12" fillId="7" borderId="1" xfId="4" applyFont="1" applyFill="1" applyBorder="1" applyAlignment="1" applyProtection="1">
      <alignment vertical="center" wrapText="1"/>
    </xf>
    <xf numFmtId="10" fontId="9" fillId="7" borderId="1" xfId="4" applyNumberFormat="1" applyFont="1" applyFill="1" applyBorder="1" applyAlignment="1" applyProtection="1">
      <alignment horizontal="center" vertical="center" wrapText="1"/>
    </xf>
    <xf numFmtId="170" fontId="12" fillId="7" borderId="2" xfId="4" applyNumberFormat="1" applyFont="1" applyFill="1" applyBorder="1" applyAlignment="1" applyProtection="1">
      <alignment vertical="center" wrapText="1"/>
    </xf>
    <xf numFmtId="0" fontId="12" fillId="0" borderId="1" xfId="4" applyFont="1" applyBorder="1" applyAlignment="1" applyProtection="1">
      <alignment vertical="center" wrapText="1"/>
    </xf>
    <xf numFmtId="0" fontId="7" fillId="0" borderId="1" xfId="4" applyFont="1" applyBorder="1" applyAlignment="1" applyProtection="1">
      <alignment vertical="center" wrapText="1"/>
    </xf>
    <xf numFmtId="0" fontId="7" fillId="0" borderId="2" xfId="4" applyFont="1" applyBorder="1" applyAlignment="1" applyProtection="1">
      <alignment vertical="center" wrapText="1"/>
    </xf>
    <xf numFmtId="0" fontId="17" fillId="7" borderId="39" xfId="4" applyFont="1" applyFill="1" applyBorder="1" applyAlignment="1" applyProtection="1">
      <alignment horizontal="justify" vertical="center" wrapText="1"/>
    </xf>
    <xf numFmtId="0" fontId="18" fillId="7" borderId="1" xfId="4" applyFont="1" applyFill="1" applyBorder="1" applyAlignment="1" applyProtection="1">
      <alignment vertical="center" wrapText="1"/>
    </xf>
    <xf numFmtId="10" fontId="18" fillId="7" borderId="1" xfId="4" applyNumberFormat="1" applyFont="1" applyFill="1" applyBorder="1" applyAlignment="1" applyProtection="1">
      <alignment horizontal="center" vertical="center" wrapText="1"/>
    </xf>
    <xf numFmtId="170" fontId="18" fillId="7" borderId="2" xfId="4" applyNumberFormat="1" applyFont="1" applyFill="1" applyBorder="1" applyAlignment="1" applyProtection="1">
      <alignment vertical="center" wrapText="1"/>
    </xf>
    <xf numFmtId="0" fontId="19" fillId="0" borderId="3" xfId="4" applyFont="1" applyFill="1" applyBorder="1" applyAlignment="1" applyProtection="1">
      <alignment horizontal="center" vertical="center" wrapText="1"/>
    </xf>
    <xf numFmtId="0" fontId="19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0" fontId="20" fillId="0" borderId="2" xfId="4" applyFont="1" applyBorder="1" applyAlignment="1" applyProtection="1">
      <alignment vertical="center" wrapText="1"/>
    </xf>
    <xf numFmtId="0" fontId="20" fillId="0" borderId="3" xfId="4" applyFont="1" applyFill="1" applyBorder="1" applyAlignment="1" applyProtection="1">
      <alignment horizontal="center" vertical="center" wrapText="1"/>
    </xf>
    <xf numFmtId="0" fontId="20" fillId="11" borderId="3" xfId="4" applyFont="1" applyFill="1" applyBorder="1" applyAlignment="1" applyProtection="1">
      <alignment vertical="center" wrapText="1"/>
    </xf>
    <xf numFmtId="170" fontId="20" fillId="11" borderId="3" xfId="4" applyNumberFormat="1" applyFont="1" applyFill="1" applyBorder="1" applyAlignment="1" applyProtection="1">
      <alignment vertical="center" wrapText="1"/>
    </xf>
    <xf numFmtId="0" fontId="20" fillId="11" borderId="3" xfId="4" applyFont="1" applyFill="1" applyBorder="1" applyAlignment="1" applyProtection="1">
      <alignment horizontal="justify" vertical="center" wrapText="1"/>
    </xf>
    <xf numFmtId="10" fontId="19" fillId="7" borderId="3" xfId="4" applyNumberFormat="1" applyFont="1" applyFill="1" applyBorder="1" applyAlignment="1" applyProtection="1">
      <alignment horizontal="center" vertical="center" wrapText="1"/>
    </xf>
    <xf numFmtId="170" fontId="19" fillId="7" borderId="3" xfId="4" applyNumberFormat="1" applyFont="1" applyFill="1" applyBorder="1" applyAlignment="1" applyProtection="1">
      <alignment vertical="center" wrapText="1"/>
    </xf>
    <xf numFmtId="0" fontId="7" fillId="0" borderId="3" xfId="4" applyFont="1" applyBorder="1" applyAlignment="1" applyProtection="1">
      <alignment vertical="center" wrapText="1"/>
    </xf>
    <xf numFmtId="0" fontId="15" fillId="11" borderId="3" xfId="4" applyFont="1" applyFill="1" applyBorder="1" applyAlignment="1" applyProtection="1">
      <alignment vertical="center" wrapText="1"/>
    </xf>
    <xf numFmtId="0" fontId="16" fillId="0" borderId="39" xfId="4" applyFont="1" applyFill="1" applyBorder="1" applyAlignment="1" applyProtection="1">
      <alignment horizontal="justify" vertical="center" wrapText="1"/>
    </xf>
    <xf numFmtId="10" fontId="9" fillId="0" borderId="3" xfId="4" applyNumberFormat="1" applyFont="1" applyFill="1" applyBorder="1" applyAlignment="1" applyProtection="1">
      <alignment horizontal="center" vertical="center" wrapText="1"/>
    </xf>
    <xf numFmtId="10" fontId="20" fillId="11" borderId="3" xfId="4" applyNumberFormat="1" applyFont="1" applyFill="1" applyBorder="1" applyAlignment="1" applyProtection="1">
      <alignment horizontal="center" vertical="center" wrapText="1"/>
    </xf>
    <xf numFmtId="170" fontId="9" fillId="11" borderId="3" xfId="4" applyNumberFormat="1" applyFont="1" applyFill="1" applyBorder="1" applyAlignment="1" applyProtection="1">
      <alignment horizontal="right" vertical="center" wrapText="1"/>
    </xf>
    <xf numFmtId="0" fontId="12" fillId="0" borderId="1" xfId="4" applyFont="1" applyFill="1" applyBorder="1" applyAlignment="1" applyProtection="1">
      <alignment vertical="center" wrapText="1"/>
    </xf>
    <xf numFmtId="10" fontId="9" fillId="0" borderId="1" xfId="4" applyNumberFormat="1" applyFont="1" applyFill="1" applyBorder="1" applyAlignment="1" applyProtection="1">
      <alignment horizontal="center" vertical="center" wrapText="1"/>
    </xf>
    <xf numFmtId="170" fontId="12" fillId="0" borderId="2" xfId="4" applyNumberFormat="1" applyFont="1" applyFill="1" applyBorder="1" applyAlignment="1" applyProtection="1">
      <alignment vertical="center" wrapText="1"/>
    </xf>
    <xf numFmtId="170" fontId="12" fillId="11" borderId="3" xfId="4" applyNumberFormat="1" applyFont="1" applyFill="1" applyBorder="1" applyAlignment="1" applyProtection="1">
      <alignment vertical="center" wrapText="1"/>
    </xf>
    <xf numFmtId="0" fontId="22" fillId="7" borderId="3" xfId="4" applyFont="1" applyFill="1" applyBorder="1" applyAlignment="1" applyProtection="1">
      <alignment horizontal="center" vertical="center" wrapText="1"/>
    </xf>
    <xf numFmtId="0" fontId="22" fillId="7" borderId="2" xfId="4" applyFont="1" applyFill="1" applyBorder="1" applyAlignment="1" applyProtection="1">
      <alignment horizontal="justify" vertical="center" wrapText="1"/>
    </xf>
    <xf numFmtId="0" fontId="22" fillId="0" borderId="3" xfId="4" applyFont="1" applyFill="1" applyBorder="1" applyAlignment="1" applyProtection="1">
      <alignment horizontal="center" vertical="center" wrapText="1"/>
    </xf>
    <xf numFmtId="0" fontId="22" fillId="0" borderId="2" xfId="4" applyFont="1" applyFill="1" applyBorder="1" applyAlignment="1" applyProtection="1">
      <alignment horizontal="justify" vertical="center" wrapText="1"/>
    </xf>
    <xf numFmtId="170" fontId="19" fillId="11" borderId="3" xfId="4" applyNumberFormat="1" applyFont="1" applyFill="1" applyBorder="1" applyAlignment="1" applyProtection="1">
      <alignment vertical="center" wrapText="1"/>
    </xf>
    <xf numFmtId="10" fontId="19" fillId="0" borderId="3" xfId="4" applyNumberFormat="1" applyFont="1" applyFill="1" applyBorder="1" applyAlignment="1" applyProtection="1">
      <alignment horizontal="center" vertical="center" wrapText="1"/>
    </xf>
    <xf numFmtId="170" fontId="19" fillId="0" borderId="3" xfId="4" applyNumberFormat="1" applyFont="1" applyFill="1" applyBorder="1" applyAlignment="1" applyProtection="1">
      <alignment vertical="center" wrapText="1"/>
    </xf>
    <xf numFmtId="0" fontId="20" fillId="0" borderId="3" xfId="4" applyFont="1" applyFill="1" applyBorder="1" applyAlignment="1" applyProtection="1">
      <alignment horizontal="justify" vertical="center" wrapText="1"/>
    </xf>
    <xf numFmtId="10" fontId="20" fillId="3" borderId="3" xfId="4" applyNumberFormat="1" applyFont="1" applyFill="1" applyBorder="1" applyAlignment="1" applyProtection="1">
      <alignment horizontal="center" vertical="center" wrapText="1"/>
    </xf>
    <xf numFmtId="0" fontId="19" fillId="0" borderId="2" xfId="4" applyFont="1" applyFill="1" applyBorder="1" applyAlignment="1" applyProtection="1">
      <alignment horizontal="justify" vertical="center" wrapText="1"/>
    </xf>
    <xf numFmtId="170" fontId="19" fillId="7" borderId="3" xfId="4" applyNumberFormat="1" applyFont="1" applyFill="1" applyBorder="1" applyAlignment="1" applyProtection="1">
      <alignment horizontal="right" vertical="center" wrapText="1"/>
    </xf>
    <xf numFmtId="0" fontId="15" fillId="0" borderId="3" xfId="4" applyFont="1" applyFill="1" applyBorder="1" applyAlignment="1" applyProtection="1">
      <alignment vertical="center" wrapText="1"/>
    </xf>
    <xf numFmtId="10" fontId="7" fillId="0" borderId="3" xfId="4" applyNumberFormat="1" applyFont="1" applyFill="1" applyBorder="1" applyAlignment="1" applyProtection="1">
      <alignment horizontal="center" vertical="center" wrapText="1"/>
    </xf>
    <xf numFmtId="170" fontId="7" fillId="11" borderId="3" xfId="4" applyNumberFormat="1" applyFont="1" applyFill="1" applyBorder="1" applyAlignment="1" applyProtection="1">
      <alignment horizontal="right" vertical="center" wrapText="1"/>
    </xf>
    <xf numFmtId="0" fontId="15" fillId="0" borderId="39" xfId="4" applyFont="1" applyFill="1" applyBorder="1" applyAlignment="1" applyProtection="1">
      <alignment horizontal="center" vertical="center" wrapText="1"/>
    </xf>
    <xf numFmtId="170" fontId="12" fillId="7" borderId="3" xfId="4" applyNumberFormat="1" applyFont="1" applyFill="1" applyBorder="1" applyAlignment="1" applyProtection="1">
      <alignment horizontal="right" vertical="center" wrapText="1"/>
    </xf>
    <xf numFmtId="0" fontId="9" fillId="0" borderId="39" xfId="4" applyFont="1" applyFill="1" applyBorder="1" applyAlignment="1" applyProtection="1">
      <alignment horizontal="justify" vertical="center" wrapText="1"/>
    </xf>
    <xf numFmtId="0" fontId="7" fillId="0" borderId="2" xfId="4" applyFont="1" applyFill="1" applyBorder="1" applyAlignment="1" applyProtection="1">
      <alignment vertical="center" wrapText="1"/>
    </xf>
    <xf numFmtId="170" fontId="12" fillId="11" borderId="3" xfId="4" applyNumberFormat="1" applyFont="1" applyFill="1" applyBorder="1" applyAlignment="1" applyProtection="1">
      <alignment horizontal="right" vertical="center" wrapText="1"/>
    </xf>
    <xf numFmtId="0" fontId="9" fillId="7" borderId="3" xfId="4" applyFont="1" applyFill="1" applyBorder="1" applyAlignment="1" applyProtection="1">
      <alignment horizontal="justify" vertical="center" wrapText="1"/>
    </xf>
    <xf numFmtId="0" fontId="9" fillId="0" borderId="3" xfId="4" applyFont="1" applyFill="1" applyBorder="1" applyAlignment="1" applyProtection="1">
      <alignment horizontal="justify" vertical="center" wrapText="1"/>
    </xf>
    <xf numFmtId="0" fontId="16" fillId="7" borderId="39" xfId="4" applyFont="1" applyFill="1" applyBorder="1" applyAlignment="1" applyProtection="1">
      <alignment horizontal="justify" vertical="center" wrapText="1"/>
    </xf>
    <xf numFmtId="0" fontId="12" fillId="7" borderId="2" xfId="4" applyFont="1" applyFill="1" applyBorder="1" applyAlignment="1" applyProtection="1">
      <alignment vertical="center" wrapText="1"/>
    </xf>
    <xf numFmtId="0" fontId="9" fillId="0" borderId="39" xfId="4" applyFont="1" applyFill="1" applyBorder="1" applyAlignment="1" applyProtection="1">
      <alignment horizontal="justify" vertical="center" wrapText="1"/>
    </xf>
    <xf numFmtId="0" fontId="7" fillId="0" borderId="1" xfId="4" applyFont="1" applyBorder="1" applyAlignment="1" applyProtection="1">
      <alignment vertical="center" wrapText="1"/>
    </xf>
    <xf numFmtId="0" fontId="7" fillId="0" borderId="2" xfId="4" applyFont="1" applyBorder="1" applyAlignment="1" applyProtection="1">
      <alignment vertical="center" wrapText="1"/>
    </xf>
    <xf numFmtId="0" fontId="9" fillId="7" borderId="3" xfId="4" applyFont="1" applyFill="1" applyBorder="1" applyAlignment="1" applyProtection="1">
      <alignment horizontal="justify" vertical="center" wrapText="1"/>
    </xf>
    <xf numFmtId="0" fontId="9" fillId="0" borderId="3" xfId="4" applyFont="1" applyFill="1" applyBorder="1" applyAlignment="1" applyProtection="1">
      <alignment horizontal="justify" vertical="center" wrapText="1"/>
    </xf>
    <xf numFmtId="0" fontId="16" fillId="7" borderId="39" xfId="4" applyFont="1" applyFill="1" applyBorder="1" applyAlignment="1" applyProtection="1">
      <alignment horizontal="justify" vertical="center" wrapText="1"/>
    </xf>
    <xf numFmtId="0" fontId="12" fillId="7" borderId="2" xfId="4" applyFont="1" applyFill="1" applyBorder="1" applyAlignment="1" applyProtection="1">
      <alignment vertical="center" wrapText="1"/>
    </xf>
    <xf numFmtId="0" fontId="9" fillId="0" borderId="39" xfId="4" applyFont="1" applyFill="1" applyBorder="1" applyAlignment="1" applyProtection="1">
      <alignment horizontal="justify" vertical="center" wrapText="1"/>
    </xf>
    <xf numFmtId="0" fontId="7" fillId="0" borderId="1" xfId="4" applyFont="1" applyBorder="1" applyAlignment="1" applyProtection="1">
      <alignment vertical="center" wrapText="1"/>
    </xf>
    <xf numFmtId="0" fontId="7" fillId="0" borderId="2" xfId="4" applyFont="1" applyBorder="1" applyAlignment="1" applyProtection="1">
      <alignment vertical="center" wrapText="1"/>
    </xf>
    <xf numFmtId="0" fontId="33" fillId="0" borderId="0" xfId="0" applyFont="1"/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170" fontId="4" fillId="10" borderId="12" xfId="3" applyNumberFormat="1" applyFont="1" applyFill="1" applyBorder="1" applyProtection="1"/>
    <xf numFmtId="49" fontId="4" fillId="2" borderId="45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</xf>
    <xf numFmtId="49" fontId="4" fillId="2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170" fontId="0" fillId="0" borderId="0" xfId="0" applyNumberFormat="1"/>
    <xf numFmtId="0" fontId="0" fillId="0" borderId="0" xfId="0" applyAlignment="1">
      <alignment vertical="center"/>
    </xf>
    <xf numFmtId="0" fontId="2" fillId="12" borderId="34" xfId="3" applyNumberFormat="1" applyFont="1" applyFill="1" applyBorder="1" applyProtection="1">
      <protection locked="0"/>
    </xf>
    <xf numFmtId="170" fontId="2" fillId="12" borderId="6" xfId="3" applyNumberFormat="1" applyFont="1" applyFill="1" applyBorder="1" applyProtection="1">
      <protection locked="0"/>
    </xf>
    <xf numFmtId="0" fontId="2" fillId="12" borderId="8" xfId="3" applyNumberFormat="1" applyFont="1" applyFill="1" applyBorder="1" applyProtection="1">
      <protection locked="0"/>
    </xf>
    <xf numFmtId="170" fontId="2" fillId="12" borderId="3" xfId="3" applyNumberFormat="1" applyFont="1" applyFill="1" applyBorder="1" applyProtection="1">
      <protection locked="0"/>
    </xf>
    <xf numFmtId="170" fontId="0" fillId="12" borderId="3" xfId="0" applyNumberFormat="1" applyFill="1" applyBorder="1" applyProtection="1">
      <protection locked="0"/>
    </xf>
    <xf numFmtId="0" fontId="2" fillId="12" borderId="10" xfId="3" applyNumberFormat="1" applyFont="1" applyFill="1" applyBorder="1" applyProtection="1">
      <protection locked="0"/>
    </xf>
    <xf numFmtId="170" fontId="0" fillId="1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12" borderId="23" xfId="0" applyNumberFormat="1" applyFont="1" applyFill="1" applyBorder="1" applyAlignment="1" applyProtection="1">
      <alignment horizontal="left" wrapText="1"/>
      <protection locked="0"/>
    </xf>
    <xf numFmtId="0" fontId="2" fillId="12" borderId="24" xfId="0" applyNumberFormat="1" applyFont="1" applyFill="1" applyBorder="1" applyAlignment="1" applyProtection="1">
      <alignment horizontal="left" wrapText="1"/>
      <protection locked="0"/>
    </xf>
    <xf numFmtId="0" fontId="2" fillId="12" borderId="24" xfId="0" applyNumberFormat="1" applyFont="1" applyFill="1" applyBorder="1" applyAlignment="1" applyProtection="1">
      <alignment horizontal="left"/>
      <protection locked="0"/>
    </xf>
    <xf numFmtId="0" fontId="2" fillId="12" borderId="25" xfId="0" applyNumberFormat="1" applyFont="1" applyFill="1" applyBorder="1" applyAlignment="1" applyProtection="1">
      <alignment horizontal="left"/>
      <protection locked="0"/>
    </xf>
    <xf numFmtId="170" fontId="2" fillId="12" borderId="6" xfId="0" applyNumberFormat="1" applyFont="1" applyFill="1" applyBorder="1" applyProtection="1">
      <protection locked="0"/>
    </xf>
    <xf numFmtId="1" fontId="2" fillId="12" borderId="6" xfId="0" applyNumberFormat="1" applyFont="1" applyFill="1" applyBorder="1" applyProtection="1">
      <protection locked="0"/>
    </xf>
    <xf numFmtId="164" fontId="2" fillId="12" borderId="6" xfId="3" applyNumberFormat="1" applyFont="1" applyFill="1" applyBorder="1" applyProtection="1">
      <protection locked="0"/>
    </xf>
    <xf numFmtId="170" fontId="2" fillId="12" borderId="3" xfId="0" applyNumberFormat="1" applyFont="1" applyFill="1" applyBorder="1" applyProtection="1">
      <protection locked="0"/>
    </xf>
    <xf numFmtId="1" fontId="2" fillId="12" borderId="3" xfId="0" applyNumberFormat="1" applyFont="1" applyFill="1" applyBorder="1" applyProtection="1">
      <protection locked="0"/>
    </xf>
    <xf numFmtId="164" fontId="2" fillId="12" borderId="3" xfId="3" applyNumberFormat="1" applyFont="1" applyFill="1" applyBorder="1" applyProtection="1">
      <protection locked="0"/>
    </xf>
    <xf numFmtId="170" fontId="2" fillId="12" borderId="16" xfId="0" applyNumberFormat="1" applyFont="1" applyFill="1" applyBorder="1" applyProtection="1">
      <protection locked="0"/>
    </xf>
    <xf numFmtId="1" fontId="2" fillId="12" borderId="16" xfId="0" applyNumberFormat="1" applyFont="1" applyFill="1" applyBorder="1" applyProtection="1">
      <protection locked="0"/>
    </xf>
    <xf numFmtId="164" fontId="2" fillId="12" borderId="16" xfId="3" applyNumberFormat="1" applyFont="1" applyFill="1" applyBorder="1" applyProtection="1">
      <protection locked="0"/>
    </xf>
    <xf numFmtId="164" fontId="2" fillId="12" borderId="7" xfId="3" applyNumberFormat="1" applyFont="1" applyFill="1" applyBorder="1" applyProtection="1">
      <protection locked="0"/>
    </xf>
    <xf numFmtId="164" fontId="2" fillId="12" borderId="9" xfId="3" applyNumberFormat="1" applyFont="1" applyFill="1" applyBorder="1" applyProtection="1">
      <protection locked="0"/>
    </xf>
    <xf numFmtId="170" fontId="2" fillId="12" borderId="11" xfId="0" applyNumberFormat="1" applyFont="1" applyFill="1" applyBorder="1" applyProtection="1">
      <protection locked="0"/>
    </xf>
    <xf numFmtId="1" fontId="2" fillId="12" borderId="11" xfId="0" applyNumberFormat="1" applyFont="1" applyFill="1" applyBorder="1" applyProtection="1">
      <protection locked="0"/>
    </xf>
    <xf numFmtId="164" fontId="2" fillId="12" borderId="12" xfId="3" applyNumberFormat="1" applyFont="1" applyFill="1" applyBorder="1" applyProtection="1">
      <protection locked="0"/>
    </xf>
    <xf numFmtId="10" fontId="2" fillId="0" borderId="0" xfId="0" applyNumberFormat="1" applyFont="1" applyProtection="1">
      <protection locked="0"/>
    </xf>
    <xf numFmtId="0" fontId="30" fillId="0" borderId="0" xfId="0" applyFont="1" applyProtection="1"/>
    <xf numFmtId="0" fontId="3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3" fillId="0" borderId="0" xfId="0" applyFont="1" applyProtection="1"/>
    <xf numFmtId="0" fontId="4" fillId="2" borderId="5" xfId="3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2" borderId="4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27" xfId="0" applyNumberFormat="1" applyFont="1" applyFill="1" applyBorder="1" applyAlignment="1" applyProtection="1">
      <alignment horizontal="left" vertical="center" wrapText="1"/>
    </xf>
    <xf numFmtId="9" fontId="0" fillId="0" borderId="21" xfId="2" applyFont="1" applyBorder="1" applyProtection="1">
      <protection locked="0"/>
    </xf>
    <xf numFmtId="170" fontId="0" fillId="10" borderId="13" xfId="0" applyNumberFormat="1" applyFill="1" applyBorder="1" applyProtection="1"/>
    <xf numFmtId="9" fontId="0" fillId="0" borderId="55" xfId="2" applyFont="1" applyBorder="1" applyProtection="1">
      <protection locked="0"/>
    </xf>
    <xf numFmtId="10" fontId="0" fillId="0" borderId="55" xfId="2" applyNumberFormat="1" applyFont="1" applyBorder="1" applyProtection="1">
      <protection locked="0"/>
    </xf>
    <xf numFmtId="10" fontId="0" fillId="12" borderId="55" xfId="2" applyNumberFormat="1" applyFont="1" applyFill="1" applyBorder="1" applyProtection="1">
      <protection locked="0"/>
    </xf>
    <xf numFmtId="0" fontId="4" fillId="2" borderId="24" xfId="0" applyNumberFormat="1" applyFont="1" applyFill="1" applyBorder="1" applyAlignment="1" applyProtection="1">
      <alignment horizontal="left" vertical="center" wrapText="1"/>
    </xf>
    <xf numFmtId="9" fontId="0" fillId="0" borderId="2" xfId="2" applyFont="1" applyBorder="1" applyProtection="1">
      <protection locked="0"/>
    </xf>
    <xf numFmtId="9" fontId="0" fillId="0" borderId="8" xfId="2" applyFont="1" applyBorder="1" applyProtection="1">
      <protection locked="0"/>
    </xf>
    <xf numFmtId="10" fontId="0" fillId="0" borderId="8" xfId="2" applyNumberFormat="1" applyFont="1" applyBorder="1" applyProtection="1">
      <protection locked="0"/>
    </xf>
    <xf numFmtId="10" fontId="0" fillId="12" borderId="8" xfId="2" applyNumberFormat="1" applyFont="1" applyFill="1" applyBorder="1" applyProtection="1">
      <protection locked="0"/>
    </xf>
    <xf numFmtId="9" fontId="0" fillId="0" borderId="31" xfId="2" applyFont="1" applyBorder="1" applyProtection="1">
      <protection locked="0"/>
    </xf>
    <xf numFmtId="9" fontId="0" fillId="0" borderId="35" xfId="2" applyFont="1" applyBorder="1" applyProtection="1">
      <protection locked="0"/>
    </xf>
    <xf numFmtId="10" fontId="0" fillId="0" borderId="35" xfId="2" applyNumberFormat="1" applyFont="1" applyBorder="1" applyProtection="1">
      <protection locked="0"/>
    </xf>
    <xf numFmtId="10" fontId="0" fillId="12" borderId="35" xfId="2" applyNumberFormat="1" applyFont="1" applyFill="1" applyBorder="1" applyProtection="1">
      <protection locked="0"/>
    </xf>
    <xf numFmtId="0" fontId="4" fillId="2" borderId="33" xfId="0" applyNumberFormat="1" applyFont="1" applyFill="1" applyBorder="1" applyAlignment="1" applyProtection="1">
      <alignment horizontal="left" vertical="center" wrapText="1"/>
    </xf>
    <xf numFmtId="9" fontId="4" fillId="6" borderId="5" xfId="2" applyFont="1" applyFill="1" applyBorder="1" applyAlignment="1" applyProtection="1">
      <alignment horizontal="center" vertical="center" wrapText="1"/>
    </xf>
    <xf numFmtId="170" fontId="4" fillId="2" borderId="5" xfId="2" applyNumberFormat="1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right" wrapText="1"/>
    </xf>
    <xf numFmtId="0" fontId="34" fillId="0" borderId="0" xfId="0" applyFont="1" applyProtection="1"/>
    <xf numFmtId="0" fontId="2" fillId="2" borderId="27" xfId="0" applyNumberFormat="1" applyFont="1" applyFill="1" applyBorder="1" applyAlignment="1" applyProtection="1">
      <alignment horizontal="left" wrapText="1"/>
    </xf>
    <xf numFmtId="0" fontId="2" fillId="2" borderId="24" xfId="0" applyNumberFormat="1" applyFont="1" applyFill="1" applyBorder="1" applyAlignment="1" applyProtection="1">
      <alignment horizontal="left" wrapText="1"/>
    </xf>
    <xf numFmtId="0" fontId="33" fillId="4" borderId="0" xfId="0" applyFont="1" applyFill="1" applyBorder="1" applyAlignment="1" applyProtection="1">
      <alignment horizontal="left"/>
    </xf>
    <xf numFmtId="10" fontId="4" fillId="0" borderId="0" xfId="0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left" wrapText="1"/>
    </xf>
    <xf numFmtId="165" fontId="2" fillId="0" borderId="0" xfId="3" applyFont="1" applyBorder="1" applyProtection="1"/>
    <xf numFmtId="1" fontId="2" fillId="0" borderId="0" xfId="0" applyNumberFormat="1" applyFont="1" applyBorder="1" applyProtection="1"/>
    <xf numFmtId="170" fontId="4" fillId="0" borderId="0" xfId="3" applyNumberFormat="1" applyFont="1" applyFill="1" applyBorder="1" applyProtection="1"/>
    <xf numFmtId="170" fontId="4" fillId="2" borderId="47" xfId="0" applyNumberFormat="1" applyFont="1" applyFill="1" applyBorder="1" applyAlignment="1" applyProtection="1">
      <alignment horizontal="center" vertical="top" wrapText="1"/>
    </xf>
    <xf numFmtId="0" fontId="4" fillId="2" borderId="47" xfId="0" applyFont="1" applyFill="1" applyBorder="1" applyAlignment="1" applyProtection="1">
      <alignment horizontal="center" vertical="top" wrapText="1"/>
    </xf>
    <xf numFmtId="0" fontId="4" fillId="2" borderId="44" xfId="0" applyFont="1" applyFill="1" applyBorder="1" applyAlignment="1" applyProtection="1">
      <alignment horizontal="center" vertical="top" wrapText="1"/>
    </xf>
    <xf numFmtId="0" fontId="4" fillId="2" borderId="40" xfId="0" applyFont="1" applyFill="1" applyBorder="1" applyAlignment="1" applyProtection="1">
      <alignment horizontal="center" vertical="top" wrapText="1"/>
    </xf>
    <xf numFmtId="0" fontId="2" fillId="2" borderId="34" xfId="0" applyNumberFormat="1" applyFont="1" applyFill="1" applyBorder="1" applyAlignment="1" applyProtection="1">
      <alignment horizontal="left" wrapText="1"/>
    </xf>
    <xf numFmtId="164" fontId="4" fillId="10" borderId="7" xfId="3" applyNumberFormat="1" applyFont="1" applyFill="1" applyBorder="1" applyProtection="1"/>
    <xf numFmtId="0" fontId="2" fillId="2" borderId="8" xfId="0" applyNumberFormat="1" applyFont="1" applyFill="1" applyBorder="1" applyAlignment="1" applyProtection="1">
      <alignment horizontal="left" wrapText="1"/>
    </xf>
    <xf numFmtId="164" fontId="4" fillId="10" borderId="9" xfId="3" applyNumberFormat="1" applyFont="1" applyFill="1" applyBorder="1" applyProtection="1"/>
    <xf numFmtId="0" fontId="2" fillId="2" borderId="35" xfId="0" applyNumberFormat="1" applyFont="1" applyFill="1" applyBorder="1" applyAlignment="1" applyProtection="1">
      <alignment horizontal="left" wrapText="1"/>
    </xf>
    <xf numFmtId="164" fontId="4" fillId="10" borderId="12" xfId="3" applyNumberFormat="1" applyFont="1" applyFill="1" applyBorder="1" applyProtection="1"/>
    <xf numFmtId="164" fontId="2" fillId="10" borderId="21" xfId="3" applyNumberFormat="1" applyFont="1" applyFill="1" applyBorder="1" applyProtection="1"/>
    <xf numFmtId="164" fontId="2" fillId="10" borderId="4" xfId="3" applyNumberFormat="1" applyFont="1" applyFill="1" applyBorder="1" applyProtection="1"/>
    <xf numFmtId="164" fontId="2" fillId="10" borderId="13" xfId="3" applyNumberFormat="1" applyFont="1" applyFill="1" applyBorder="1" applyProtection="1"/>
    <xf numFmtId="164" fontId="4" fillId="10" borderId="51" xfId="3" applyNumberFormat="1" applyFont="1" applyFill="1" applyBorder="1" applyProtection="1"/>
    <xf numFmtId="164" fontId="2" fillId="10" borderId="2" xfId="3" applyNumberFormat="1" applyFont="1" applyFill="1" applyBorder="1" applyProtection="1"/>
    <xf numFmtId="0" fontId="2" fillId="2" borderId="10" xfId="0" applyNumberFormat="1" applyFont="1" applyFill="1" applyBorder="1" applyAlignment="1" applyProtection="1">
      <alignment horizontal="left" wrapText="1"/>
    </xf>
    <xf numFmtId="164" fontId="2" fillId="10" borderId="31" xfId="3" applyNumberFormat="1" applyFont="1" applyFill="1" applyBorder="1" applyProtection="1"/>
    <xf numFmtId="164" fontId="2" fillId="10" borderId="16" xfId="3" applyNumberFormat="1" applyFont="1" applyFill="1" applyBorder="1" applyProtection="1"/>
    <xf numFmtId="164" fontId="2" fillId="10" borderId="36" xfId="3" applyNumberFormat="1" applyFont="1" applyFill="1" applyBorder="1" applyProtection="1"/>
    <xf numFmtId="164" fontId="4" fillId="10" borderId="52" xfId="3" applyNumberFormat="1" applyFont="1" applyFill="1" applyBorder="1" applyProtection="1"/>
    <xf numFmtId="0" fontId="4" fillId="0" borderId="0" xfId="0" applyFont="1" applyFill="1" applyBorder="1" applyProtection="1"/>
    <xf numFmtId="170" fontId="2" fillId="0" borderId="0" xfId="0" applyNumberFormat="1" applyFont="1" applyFill="1" applyProtection="1"/>
    <xf numFmtId="0" fontId="2" fillId="0" borderId="0" xfId="0" applyFont="1" applyFill="1" applyProtection="1"/>
    <xf numFmtId="164" fontId="4" fillId="10" borderId="53" xfId="3" applyNumberFormat="1" applyFont="1" applyFill="1" applyBorder="1" applyProtection="1"/>
    <xf numFmtId="164" fontId="4" fillId="10" borderId="14" xfId="3" applyNumberFormat="1" applyFont="1" applyFill="1" applyBorder="1" applyProtection="1"/>
    <xf numFmtId="164" fontId="29" fillId="10" borderId="15" xfId="3" applyNumberFormat="1" applyFont="1" applyFill="1" applyBorder="1" applyProtection="1"/>
    <xf numFmtId="10" fontId="4" fillId="4" borderId="0" xfId="0" applyNumberFormat="1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4" fillId="4" borderId="0" xfId="0" applyFont="1" applyFill="1" applyBorder="1" applyAlignment="1" applyProtection="1">
      <alignment horizontal="center" vertical="top" wrapText="1"/>
    </xf>
    <xf numFmtId="10" fontId="2" fillId="0" borderId="0" xfId="0" applyNumberFormat="1" applyFont="1" applyProtection="1"/>
    <xf numFmtId="0" fontId="29" fillId="13" borderId="17" xfId="0" applyFont="1" applyFill="1" applyBorder="1" applyProtection="1"/>
    <xf numFmtId="0" fontId="31" fillId="13" borderId="18" xfId="0" applyFont="1" applyFill="1" applyBorder="1" applyProtection="1"/>
    <xf numFmtId="0" fontId="2" fillId="13" borderId="18" xfId="0" applyFont="1" applyFill="1" applyBorder="1" applyProtection="1"/>
    <xf numFmtId="164" fontId="29" fillId="13" borderId="5" xfId="0" applyNumberFormat="1" applyFont="1" applyFill="1" applyBorder="1" applyProtection="1"/>
    <xf numFmtId="0" fontId="35" fillId="0" borderId="0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2" fillId="7" borderId="3" xfId="4" applyFont="1" applyFill="1" applyBorder="1" applyAlignment="1">
      <alignment horizontal="right" vertical="center" wrapText="1"/>
    </xf>
    <xf numFmtId="0" fontId="12" fillId="7" borderId="3" xfId="4" applyFont="1" applyFill="1" applyBorder="1" applyAlignment="1">
      <alignment horizontal="right" vertical="center"/>
    </xf>
    <xf numFmtId="0" fontId="9" fillId="0" borderId="3" xfId="4" applyFont="1" applyFill="1" applyBorder="1" applyAlignment="1">
      <alignment horizontal="justify" vertical="center" wrapText="1"/>
    </xf>
    <xf numFmtId="0" fontId="12" fillId="0" borderId="3" xfId="4" applyFont="1" applyBorder="1" applyAlignment="1">
      <alignment vertical="center"/>
    </xf>
    <xf numFmtId="49" fontId="12" fillId="7" borderId="3" xfId="4" applyNumberFormat="1" applyFont="1" applyFill="1" applyBorder="1" applyAlignment="1">
      <alignment horizontal="right" vertical="center" wrapText="1"/>
    </xf>
    <xf numFmtId="49" fontId="12" fillId="7" borderId="3" xfId="4" applyNumberFormat="1" applyFont="1" applyFill="1" applyBorder="1" applyAlignment="1">
      <alignment horizontal="right" vertical="center"/>
    </xf>
    <xf numFmtId="17" fontId="12" fillId="7" borderId="3" xfId="4" applyNumberFormat="1" applyFont="1" applyFill="1" applyBorder="1" applyAlignment="1">
      <alignment horizontal="right" vertical="center" wrapText="1"/>
    </xf>
    <xf numFmtId="17" fontId="12" fillId="7" borderId="39" xfId="4" applyNumberFormat="1" applyFont="1" applyFill="1" applyBorder="1" applyAlignment="1">
      <alignment horizontal="right" vertical="center" wrapText="1"/>
    </xf>
    <xf numFmtId="0" fontId="12" fillId="7" borderId="2" xfId="4" applyFont="1" applyFill="1" applyBorder="1" applyAlignment="1">
      <alignment horizontal="right" vertical="center" wrapText="1"/>
    </xf>
    <xf numFmtId="0" fontId="9" fillId="7" borderId="3" xfId="4" applyFont="1" applyFill="1" applyBorder="1" applyAlignment="1">
      <alignment horizontal="justify" vertical="center" wrapText="1"/>
    </xf>
    <xf numFmtId="0" fontId="12" fillId="7" borderId="3" xfId="4" applyFont="1" applyFill="1" applyBorder="1" applyAlignment="1">
      <alignment horizontal="justify" vertical="center" wrapText="1"/>
    </xf>
    <xf numFmtId="0" fontId="9" fillId="8" borderId="39" xfId="4" applyFont="1" applyFill="1" applyBorder="1" applyAlignment="1">
      <alignment horizontal="right" vertical="top" wrapText="1"/>
    </xf>
    <xf numFmtId="0" fontId="12" fillId="8" borderId="2" xfId="4" applyFont="1" applyFill="1" applyBorder="1" applyAlignment="1">
      <alignment horizontal="right"/>
    </xf>
    <xf numFmtId="17" fontId="9" fillId="8" borderId="39" xfId="4" applyNumberFormat="1" applyFont="1" applyFill="1" applyBorder="1" applyAlignment="1">
      <alignment horizontal="right" vertical="top" wrapText="1"/>
    </xf>
    <xf numFmtId="14" fontId="9" fillId="8" borderId="39" xfId="4" applyNumberFormat="1" applyFont="1" applyFill="1" applyBorder="1" applyAlignment="1">
      <alignment horizontal="right" vertical="top" wrapText="1"/>
    </xf>
    <xf numFmtId="0" fontId="9" fillId="0" borderId="39" xfId="4" applyFont="1" applyFill="1" applyBorder="1" applyAlignment="1" applyProtection="1">
      <alignment horizontal="justify" vertical="center" wrapText="1"/>
    </xf>
    <xf numFmtId="0" fontId="7" fillId="0" borderId="1" xfId="4" applyFont="1" applyBorder="1" applyAlignment="1" applyProtection="1">
      <alignment vertical="center" wrapText="1"/>
    </xf>
    <xf numFmtId="0" fontId="7" fillId="0" borderId="2" xfId="4" applyFont="1" applyBorder="1" applyAlignment="1" applyProtection="1">
      <alignment vertical="center" wrapText="1"/>
    </xf>
    <xf numFmtId="0" fontId="9" fillId="7" borderId="39" xfId="4" applyFont="1" applyFill="1" applyBorder="1" applyAlignment="1" applyProtection="1">
      <alignment horizontal="justify" vertical="center" wrapText="1"/>
    </xf>
    <xf numFmtId="0" fontId="7" fillId="7" borderId="2" xfId="4" applyFont="1" applyFill="1" applyBorder="1" applyAlignment="1" applyProtection="1">
      <alignment vertical="center" wrapText="1"/>
    </xf>
    <xf numFmtId="0" fontId="16" fillId="7" borderId="39" xfId="4" applyFont="1" applyFill="1" applyBorder="1" applyAlignment="1" applyProtection="1">
      <alignment horizontal="justify" vertical="center" wrapText="1"/>
    </xf>
    <xf numFmtId="0" fontId="2" fillId="7" borderId="2" xfId="0" applyFont="1" applyFill="1" applyBorder="1" applyAlignment="1" applyProtection="1">
      <alignment vertical="center" wrapText="1"/>
    </xf>
    <xf numFmtId="0" fontId="19" fillId="7" borderId="39" xfId="4" applyFont="1" applyFill="1" applyBorder="1" applyAlignment="1" applyProtection="1">
      <alignment horizontal="justify" vertical="center" wrapText="1"/>
    </xf>
    <xf numFmtId="0" fontId="20" fillId="7" borderId="2" xfId="4" applyFont="1" applyFill="1" applyBorder="1" applyAlignment="1" applyProtection="1">
      <alignment vertical="center" wrapText="1"/>
    </xf>
    <xf numFmtId="0" fontId="12" fillId="7" borderId="2" xfId="4" applyFont="1" applyFill="1" applyBorder="1" applyAlignment="1" applyProtection="1">
      <alignment vertical="center" wrapText="1"/>
    </xf>
    <xf numFmtId="0" fontId="22" fillId="7" borderId="39" xfId="4" applyFont="1" applyFill="1" applyBorder="1" applyAlignment="1" applyProtection="1">
      <alignment horizontal="justify" vertical="center" wrapText="1"/>
    </xf>
    <xf numFmtId="0" fontId="19" fillId="7" borderId="2" xfId="4" applyFont="1" applyFill="1" applyBorder="1" applyAlignment="1" applyProtection="1">
      <alignment vertical="center" wrapText="1"/>
    </xf>
    <xf numFmtId="0" fontId="16" fillId="7" borderId="39" xfId="4" applyFont="1" applyFill="1" applyBorder="1" applyAlignment="1" applyProtection="1">
      <alignment horizontal="left" vertical="center" wrapText="1"/>
    </xf>
    <xf numFmtId="0" fontId="16" fillId="7" borderId="2" xfId="4" applyFont="1" applyFill="1" applyBorder="1" applyAlignment="1" applyProtection="1">
      <alignment horizontal="left" vertical="center" wrapText="1"/>
    </xf>
    <xf numFmtId="0" fontId="19" fillId="0" borderId="39" xfId="4" applyFont="1" applyFill="1" applyBorder="1" applyAlignment="1" applyProtection="1">
      <alignment horizontal="justify" vertical="center" wrapText="1"/>
    </xf>
    <xf numFmtId="0" fontId="19" fillId="0" borderId="1" xfId="4" applyFont="1" applyBorder="1" applyAlignment="1" applyProtection="1">
      <alignment vertical="center"/>
    </xf>
    <xf numFmtId="0" fontId="19" fillId="0" borderId="2" xfId="4" applyFont="1" applyBorder="1" applyAlignment="1" applyProtection="1">
      <alignment vertical="center"/>
    </xf>
    <xf numFmtId="0" fontId="12" fillId="7" borderId="39" xfId="4" applyFont="1" applyFill="1" applyBorder="1" applyAlignment="1" applyProtection="1">
      <alignment horizontal="center" vertical="center" wrapText="1"/>
    </xf>
    <xf numFmtId="0" fontId="12" fillId="7" borderId="2" xfId="4" applyFont="1" applyFill="1" applyBorder="1" applyAlignment="1" applyProtection="1">
      <alignment horizontal="center" vertical="center" wrapText="1"/>
    </xf>
    <xf numFmtId="17" fontId="12" fillId="7" borderId="39" xfId="4" applyNumberFormat="1" applyFont="1" applyFill="1" applyBorder="1" applyAlignment="1" applyProtection="1">
      <alignment horizontal="right" vertical="center" wrapText="1"/>
    </xf>
    <xf numFmtId="0" fontId="12" fillId="7" borderId="2" xfId="4" applyFont="1" applyFill="1" applyBorder="1" applyAlignment="1" applyProtection="1">
      <alignment horizontal="right" vertical="center"/>
    </xf>
    <xf numFmtId="49" fontId="12" fillId="7" borderId="39" xfId="4" applyNumberFormat="1" applyFont="1" applyFill="1" applyBorder="1" applyAlignment="1" applyProtection="1">
      <alignment horizontal="right" vertical="center" wrapText="1"/>
    </xf>
    <xf numFmtId="0" fontId="12" fillId="0" borderId="1" xfId="4" applyFont="1" applyBorder="1" applyAlignment="1" applyProtection="1">
      <alignment vertical="center"/>
    </xf>
    <xf numFmtId="0" fontId="12" fillId="0" borderId="2" xfId="4" applyFont="1" applyBorder="1" applyAlignment="1" applyProtection="1">
      <alignment vertical="center"/>
    </xf>
    <xf numFmtId="0" fontId="9" fillId="7" borderId="39" xfId="4" applyFont="1" applyFill="1" applyBorder="1" applyAlignment="1" applyProtection="1">
      <alignment horizontal="center" vertical="center" wrapText="1"/>
    </xf>
    <xf numFmtId="0" fontId="9" fillId="7" borderId="2" xfId="4" applyFont="1" applyFill="1" applyBorder="1" applyAlignment="1" applyProtection="1">
      <alignment horizontal="center" vertical="center" wrapText="1"/>
    </xf>
    <xf numFmtId="0" fontId="9" fillId="7" borderId="39" xfId="4" applyFont="1" applyFill="1" applyBorder="1" applyAlignment="1" applyProtection="1">
      <alignment horizontal="justify" vertical="center" wrapText="1"/>
      <protection locked="0"/>
    </xf>
    <xf numFmtId="0" fontId="12" fillId="7" borderId="2" xfId="4" applyFont="1" applyFill="1" applyBorder="1" applyAlignment="1" applyProtection="1">
      <alignment vertical="center" wrapText="1"/>
      <protection locked="0"/>
    </xf>
    <xf numFmtId="169" fontId="12" fillId="3" borderId="39" xfId="4" applyNumberFormat="1" applyFont="1" applyFill="1" applyBorder="1" applyAlignment="1" applyProtection="1">
      <alignment horizontal="right" vertical="center" wrapText="1"/>
      <protection locked="0"/>
    </xf>
    <xf numFmtId="169" fontId="12" fillId="3" borderId="2" xfId="4" applyNumberFormat="1" applyFont="1" applyFill="1" applyBorder="1" applyAlignment="1" applyProtection="1">
      <alignment horizontal="right" vertical="center"/>
      <protection locked="0"/>
    </xf>
    <xf numFmtId="0" fontId="9" fillId="7" borderId="3" xfId="4" applyFont="1" applyFill="1" applyBorder="1" applyAlignment="1" applyProtection="1">
      <alignment horizontal="justify" vertical="center" wrapText="1"/>
    </xf>
    <xf numFmtId="0" fontId="12" fillId="7" borderId="3" xfId="4" applyFont="1" applyFill="1" applyBorder="1" applyAlignment="1" applyProtection="1">
      <alignment horizontal="justify" vertical="center" wrapText="1"/>
    </xf>
    <xf numFmtId="14" fontId="9" fillId="8" borderId="39" xfId="4" applyNumberFormat="1" applyFont="1" applyFill="1" applyBorder="1" applyAlignment="1" applyProtection="1">
      <alignment horizontal="right" vertical="top" wrapText="1"/>
    </xf>
    <xf numFmtId="0" fontId="12" fillId="8" borderId="2" xfId="4" applyFont="1" applyFill="1" applyBorder="1" applyAlignment="1" applyProtection="1">
      <alignment horizontal="right"/>
    </xf>
    <xf numFmtId="0" fontId="9" fillId="0" borderId="3" xfId="4" applyFont="1" applyFill="1" applyBorder="1" applyAlignment="1" applyProtection="1">
      <alignment horizontal="justify" vertical="center" wrapText="1"/>
    </xf>
    <xf numFmtId="0" fontId="12" fillId="0" borderId="3" xfId="4" applyFont="1" applyBorder="1" applyAlignment="1" applyProtection="1">
      <alignment vertical="center"/>
    </xf>
    <xf numFmtId="49" fontId="12" fillId="7" borderId="3" xfId="4" applyNumberFormat="1" applyFont="1" applyFill="1" applyBorder="1" applyAlignment="1" applyProtection="1">
      <alignment horizontal="right" vertical="center" wrapText="1"/>
    </xf>
    <xf numFmtId="14" fontId="12" fillId="7" borderId="3" xfId="4" applyNumberFormat="1" applyFont="1" applyFill="1" applyBorder="1" applyAlignment="1" applyProtection="1">
      <alignment horizontal="right" vertical="center"/>
    </xf>
    <xf numFmtId="17" fontId="12" fillId="7" borderId="3" xfId="4" applyNumberFormat="1" applyFont="1" applyFill="1" applyBorder="1" applyAlignment="1" applyProtection="1">
      <alignment horizontal="right" vertical="center" wrapText="1"/>
    </xf>
    <xf numFmtId="0" fontId="12" fillId="7" borderId="3" xfId="4" applyFont="1" applyFill="1" applyBorder="1" applyAlignment="1" applyProtection="1">
      <alignment horizontal="right" vertical="center"/>
    </xf>
    <xf numFmtId="0" fontId="12" fillId="7" borderId="3" xfId="4" applyFont="1" applyFill="1" applyBorder="1" applyAlignment="1" applyProtection="1">
      <alignment horizontal="right" vertical="center" wrapText="1"/>
    </xf>
    <xf numFmtId="17" fontId="12" fillId="7" borderId="39" xfId="4" applyNumberFormat="1" applyFont="1" applyFill="1" applyBorder="1" applyAlignment="1" applyProtection="1">
      <alignment horizontal="left" vertical="center" wrapText="1"/>
    </xf>
    <xf numFmtId="0" fontId="12" fillId="7" borderId="2" xfId="4" applyFont="1" applyFill="1" applyBorder="1" applyAlignment="1" applyProtection="1">
      <alignment horizontal="left" vertical="center" wrapText="1"/>
    </xf>
    <xf numFmtId="17" fontId="9" fillId="8" borderId="39" xfId="4" applyNumberFormat="1" applyFont="1" applyFill="1" applyBorder="1" applyAlignment="1" applyProtection="1">
      <alignment horizontal="right" vertical="top" wrapText="1"/>
    </xf>
    <xf numFmtId="0" fontId="8" fillId="0" borderId="0" xfId="4" applyFont="1" applyAlignment="1" applyProtection="1">
      <alignment horizontal="left" wrapText="1"/>
      <protection locked="0"/>
    </xf>
    <xf numFmtId="0" fontId="9" fillId="8" borderId="39" xfId="4" applyFont="1" applyFill="1" applyBorder="1" applyAlignment="1" applyProtection="1">
      <alignment horizontal="right" vertical="top" wrapText="1"/>
    </xf>
    <xf numFmtId="49" fontId="4" fillId="2" borderId="27" xfId="0" applyNumberFormat="1" applyFont="1" applyFill="1" applyBorder="1" applyAlignment="1" applyProtection="1">
      <alignment horizontal="center" vertical="center"/>
    </xf>
    <xf numFmtId="49" fontId="2" fillId="2" borderId="33" xfId="0" applyNumberFormat="1" applyFont="1" applyFill="1" applyBorder="1" applyAlignment="1" applyProtection="1">
      <alignment vertical="center"/>
    </xf>
    <xf numFmtId="170" fontId="4" fillId="2" borderId="26" xfId="0" applyNumberFormat="1" applyFont="1" applyFill="1" applyBorder="1" applyAlignment="1" applyProtection="1">
      <alignment horizontal="center" wrapText="1"/>
    </xf>
    <xf numFmtId="170" fontId="4" fillId="2" borderId="31" xfId="0" applyNumberFormat="1" applyFont="1" applyFill="1" applyBorder="1" applyAlignment="1" applyProtection="1">
      <alignment horizontal="center" wrapText="1"/>
    </xf>
    <xf numFmtId="10" fontId="4" fillId="2" borderId="6" xfId="0" applyNumberFormat="1" applyFont="1" applyFill="1" applyBorder="1" applyAlignment="1" applyProtection="1">
      <alignment horizontal="center" wrapText="1"/>
    </xf>
    <xf numFmtId="10" fontId="4" fillId="2" borderId="16" xfId="0" applyNumberFormat="1" applyFont="1" applyFill="1" applyBorder="1" applyAlignment="1" applyProtection="1">
      <alignment horizontal="center" wrapText="1"/>
    </xf>
    <xf numFmtId="10" fontId="4" fillId="2" borderId="7" xfId="0" applyNumberFormat="1" applyFont="1" applyFill="1" applyBorder="1" applyAlignment="1" applyProtection="1">
      <alignment horizontal="center" wrapText="1"/>
    </xf>
    <xf numFmtId="10" fontId="4" fillId="2" borderId="36" xfId="0" applyNumberFormat="1" applyFont="1" applyFill="1" applyBorder="1" applyAlignment="1" applyProtection="1">
      <alignment horizontal="center" wrapText="1"/>
    </xf>
    <xf numFmtId="0" fontId="3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17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/>
    <xf numFmtId="0" fontId="4" fillId="10" borderId="17" xfId="0" applyFont="1" applyFill="1" applyBorder="1" applyAlignment="1" applyProtection="1">
      <alignment horizontal="center" wrapText="1"/>
    </xf>
    <xf numFmtId="0" fontId="4" fillId="10" borderId="18" xfId="0" applyFont="1" applyFill="1" applyBorder="1" applyAlignment="1" applyProtection="1">
      <alignment horizontal="center" wrapText="1"/>
    </xf>
    <xf numFmtId="0" fontId="4" fillId="10" borderId="19" xfId="0" applyFont="1" applyFill="1" applyBorder="1" applyAlignment="1" applyProtection="1">
      <alignment horizontal="center" wrapText="1"/>
    </xf>
    <xf numFmtId="0" fontId="33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33" fillId="4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/>
    <xf numFmtId="0" fontId="4" fillId="2" borderId="18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45" xfId="0" applyNumberFormat="1" applyFont="1" applyFill="1" applyBorder="1" applyAlignment="1" applyProtection="1">
      <alignment horizontal="center" vertical="center"/>
    </xf>
    <xf numFmtId="0" fontId="4" fillId="2" borderId="28" xfId="0" applyNumberFormat="1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43" xfId="0" applyNumberFormat="1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/>
    </xf>
    <xf numFmtId="0" fontId="4" fillId="2" borderId="50" xfId="0" applyFont="1" applyFill="1" applyBorder="1" applyAlignment="1" applyProtection="1">
      <alignment horizontal="center"/>
    </xf>
    <xf numFmtId="0" fontId="4" fillId="2" borderId="29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wrapText="1"/>
    </xf>
    <xf numFmtId="0" fontId="4" fillId="2" borderId="19" xfId="0" applyFont="1" applyFill="1" applyBorder="1" applyAlignment="1" applyProtection="1">
      <alignment horizontal="center" wrapText="1"/>
    </xf>
    <xf numFmtId="0" fontId="2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33" fillId="0" borderId="0" xfId="0" applyFont="1" applyBorder="1" applyAlignment="1" applyProtection="1">
      <alignment vertical="center"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4" xfId="0" applyNumberFormat="1" applyFont="1" applyFill="1" applyBorder="1" applyAlignment="1" applyProtection="1">
      <alignment horizontal="center" vertical="center" wrapText="1"/>
    </xf>
    <xf numFmtId="0" fontId="4" fillId="2" borderId="48" xfId="0" applyNumberFormat="1" applyFont="1" applyFill="1" applyBorder="1" applyAlignment="1" applyProtection="1">
      <alignment horizontal="center" vertical="center" wrapText="1"/>
    </xf>
    <xf numFmtId="170" fontId="4" fillId="2" borderId="17" xfId="2" applyNumberFormat="1" applyFont="1" applyFill="1" applyBorder="1" applyAlignment="1" applyProtection="1">
      <alignment horizontal="center" vertical="center" wrapText="1"/>
    </xf>
    <xf numFmtId="170" fontId="4" fillId="2" borderId="19" xfId="2" applyNumberFormat="1" applyFont="1" applyFill="1" applyBorder="1" applyAlignment="1" applyProtection="1">
      <alignment horizontal="center" vertical="center" wrapText="1"/>
    </xf>
  </cellXfs>
  <cellStyles count="7">
    <cellStyle name="Moeda" xfId="3" builtinId="4"/>
    <cellStyle name="Moeda 2" xfId="5"/>
    <cellStyle name="Normal" xfId="0" builtinId="0"/>
    <cellStyle name="Normal 2" xfId="4"/>
    <cellStyle name="Porcentagem" xfId="2" builtinId="5"/>
    <cellStyle name="Separador de milhares 2" xfId="6"/>
    <cellStyle name="Vírgula" xfId="1" builtinId="3"/>
  </cellStyles>
  <dxfs count="3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ILA~1.GER\AppData\Local\Temp\Planilha%20de%20Analise%20da%20Viabilidade%20da%20Proposta%20-%20Exemplo%20Preenchiment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Gerais Preench"/>
      <sheetName val="Matriz"/>
      <sheetName val="Gerente de Projetos"/>
      <sheetName val="Analista de Negócio"/>
      <sheetName val="Arquiteto Java"/>
      <sheetName val="Programador Java"/>
      <sheetName val="Analista de Qualidade_Testes"/>
      <sheetName val="Designer Gráfico"/>
      <sheetName val="Perfil 1"/>
      <sheetName val="Perfil 2"/>
      <sheetName val="Custo Perfil e Carga Horária"/>
      <sheetName val="Java"/>
      <sheetName val="Visão Ge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B12" t="str">
            <v>Gerente de Projetos</v>
          </cell>
        </row>
        <row r="13">
          <cell r="B13" t="str">
            <v>Analista de Negócio</v>
          </cell>
        </row>
        <row r="14">
          <cell r="B14" t="str">
            <v>Arquiteto Java</v>
          </cell>
        </row>
        <row r="15">
          <cell r="B15" t="str">
            <v>Programador Java</v>
          </cell>
        </row>
        <row r="16">
          <cell r="B16" t="str">
            <v>Analista de Qualidade/Teste</v>
          </cell>
        </row>
        <row r="17">
          <cell r="B17" t="str">
            <v>Designer Gráfico</v>
          </cell>
        </row>
        <row r="18">
          <cell r="B18" t="str">
            <v>DBA</v>
          </cell>
        </row>
        <row r="19">
          <cell r="B19" t="str">
            <v>Documentador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"/>
  <sheetViews>
    <sheetView workbookViewId="0">
      <selection activeCell="I31" sqref="I31"/>
    </sheetView>
  </sheetViews>
  <sheetFormatPr defaultRowHeight="15" x14ac:dyDescent="0.25"/>
  <cols>
    <col min="1" max="1" width="4.28515625" customWidth="1"/>
    <col min="2" max="2" width="46" customWidth="1"/>
    <col min="20" max="20" width="18" customWidth="1"/>
  </cols>
  <sheetData>
    <row r="1" spans="2:20" ht="15.75" thickBot="1" x14ac:dyDescent="0.3"/>
    <row r="2" spans="2:20" ht="16.5" thickBot="1" x14ac:dyDescent="0.3">
      <c r="B2" s="343" t="s">
        <v>151</v>
      </c>
      <c r="C2" s="344"/>
    </row>
    <row r="3" spans="2:20" ht="15.75" customHeight="1" x14ac:dyDescent="0.25">
      <c r="B3" s="14"/>
      <c r="C3" s="14"/>
    </row>
    <row r="4" spans="2:20" ht="24.95" customHeight="1" x14ac:dyDescent="0.25">
      <c r="B4" s="342" t="s">
        <v>149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5" spans="2:20" ht="24.95" customHeight="1" x14ac:dyDescent="0.25">
      <c r="B5" s="342" t="s">
        <v>213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</row>
    <row r="6" spans="2:20" ht="24.95" customHeight="1" x14ac:dyDescent="0.25">
      <c r="B6" s="342" t="s">
        <v>214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</row>
    <row r="7" spans="2:20" ht="24.95" customHeight="1" x14ac:dyDescent="0.25">
      <c r="B7" s="342" t="s">
        <v>215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</row>
    <row r="8" spans="2:20" ht="24.95" customHeight="1" x14ac:dyDescent="0.25">
      <c r="B8" s="342" t="s">
        <v>216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</row>
  </sheetData>
  <mergeCells count="6">
    <mergeCell ref="B8:T8"/>
    <mergeCell ref="B2:C2"/>
    <mergeCell ref="B4:T4"/>
    <mergeCell ref="B5:T5"/>
    <mergeCell ref="B6:T6"/>
    <mergeCell ref="B7:T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 t="s">
        <v>14</v>
      </c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workbookViewId="0">
      <selection activeCell="C9" sqref="C9:D9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/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/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opLeftCell="A4" workbookViewId="0">
      <selection activeCell="B2" sqref="B2:K2"/>
    </sheetView>
  </sheetViews>
  <sheetFormatPr defaultRowHeight="15" x14ac:dyDescent="0.25"/>
  <cols>
    <col min="2" max="2" width="35.140625" customWidth="1"/>
    <col min="3" max="3" width="27.5703125" style="241" customWidth="1"/>
    <col min="4" max="4" width="9.85546875" customWidth="1"/>
    <col min="5" max="5" width="18.85546875" customWidth="1"/>
  </cols>
  <sheetData>
    <row r="1" spans="2:11" x14ac:dyDescent="0.25">
      <c r="B1" s="31" t="s">
        <v>180</v>
      </c>
    </row>
    <row r="2" spans="2:11" s="242" customFormat="1" ht="30" customHeight="1" x14ac:dyDescent="0.25">
      <c r="B2" s="414" t="s">
        <v>181</v>
      </c>
      <c r="C2" s="414"/>
      <c r="D2" s="414"/>
      <c r="E2" s="414"/>
      <c r="F2" s="414"/>
      <c r="G2" s="414"/>
      <c r="H2" s="414"/>
      <c r="I2" s="415"/>
      <c r="J2" s="415"/>
      <c r="K2" s="415"/>
    </row>
    <row r="3" spans="2:11" s="242" customFormat="1" ht="30" customHeight="1" x14ac:dyDescent="0.25">
      <c r="B3" s="414" t="s">
        <v>182</v>
      </c>
      <c r="C3" s="414"/>
      <c r="D3" s="414"/>
      <c r="E3" s="414"/>
      <c r="F3" s="414"/>
      <c r="G3" s="414"/>
      <c r="H3" s="414"/>
      <c r="I3" s="416"/>
      <c r="J3" s="416"/>
      <c r="K3" s="416"/>
    </row>
    <row r="4" spans="2:11" s="242" customFormat="1" ht="30" customHeight="1" x14ac:dyDescent="0.25">
      <c r="B4" s="414" t="s">
        <v>183</v>
      </c>
      <c r="C4" s="414"/>
      <c r="D4" s="414"/>
      <c r="E4" s="414"/>
      <c r="F4" s="414"/>
      <c r="G4" s="414"/>
      <c r="H4" s="414"/>
      <c r="I4" s="416"/>
      <c r="J4" s="416"/>
      <c r="K4" s="416"/>
    </row>
    <row r="5" spans="2:11" s="242" customFormat="1" ht="30" customHeight="1" x14ac:dyDescent="0.25">
      <c r="B5" s="414" t="s">
        <v>152</v>
      </c>
      <c r="C5" s="414"/>
      <c r="D5" s="414"/>
      <c r="E5" s="414"/>
      <c r="F5" s="414"/>
      <c r="G5" s="414"/>
      <c r="H5" s="414"/>
      <c r="I5" s="416"/>
      <c r="J5" s="416"/>
      <c r="K5" s="416"/>
    </row>
    <row r="6" spans="2:11" s="242" customFormat="1" ht="30" customHeight="1" x14ac:dyDescent="0.25">
      <c r="B6" s="414" t="s">
        <v>184</v>
      </c>
      <c r="C6" s="414"/>
      <c r="D6" s="414"/>
      <c r="E6" s="414"/>
      <c r="F6" s="414"/>
      <c r="G6" s="414"/>
      <c r="H6" s="414"/>
      <c r="I6" s="415"/>
      <c r="J6" s="415"/>
      <c r="K6" s="415"/>
    </row>
    <row r="8" spans="2:11" ht="15.75" thickBot="1" x14ac:dyDescent="0.3"/>
    <row r="9" spans="2:11" ht="15.75" thickBot="1" x14ac:dyDescent="0.3">
      <c r="B9" s="417" t="s">
        <v>150</v>
      </c>
      <c r="C9" s="418"/>
      <c r="D9" s="418"/>
      <c r="E9" s="418"/>
    </row>
    <row r="10" spans="2:11" x14ac:dyDescent="0.25">
      <c r="B10" s="406" t="s">
        <v>0</v>
      </c>
      <c r="C10" s="408" t="s">
        <v>24</v>
      </c>
      <c r="D10" s="410" t="s">
        <v>25</v>
      </c>
      <c r="E10" s="412" t="s">
        <v>26</v>
      </c>
    </row>
    <row r="11" spans="2:11" ht="38.25" customHeight="1" thickBot="1" x14ac:dyDescent="0.3">
      <c r="B11" s="407"/>
      <c r="C11" s="409"/>
      <c r="D11" s="411"/>
      <c r="E11" s="413"/>
    </row>
    <row r="12" spans="2:11" x14ac:dyDescent="0.25">
      <c r="B12" s="243" t="str">
        <f>'Gerente de Projetos'!C20</f>
        <v>Gerente de Projetos</v>
      </c>
      <c r="C12" s="244">
        <f>'Gerente de Projetos'!D139</f>
        <v>0</v>
      </c>
      <c r="D12" s="40"/>
      <c r="E12" s="88">
        <f>IF(ISBLANK(D12),0,C12/D12)</f>
        <v>0</v>
      </c>
    </row>
    <row r="13" spans="2:11" x14ac:dyDescent="0.25">
      <c r="B13" s="245" t="str">
        <f>'Analista de Negócio'!C20</f>
        <v>Analista de Negócio</v>
      </c>
      <c r="C13" s="246">
        <f>'Analista de Negócio'!D139</f>
        <v>0</v>
      </c>
      <c r="D13" s="41"/>
      <c r="E13" s="89">
        <f t="shared" ref="E13:E16" si="0">IF(ISBLANK(D13),0,C13/D13)</f>
        <v>0</v>
      </c>
    </row>
    <row r="14" spans="2:11" x14ac:dyDescent="0.25">
      <c r="B14" s="245" t="str">
        <f>'Arquiteto Java'!C20</f>
        <v>Arquiteto Java</v>
      </c>
      <c r="C14" s="246">
        <f>'Arquiteto Java'!D139</f>
        <v>0</v>
      </c>
      <c r="D14" s="41"/>
      <c r="E14" s="89">
        <f t="shared" si="0"/>
        <v>0</v>
      </c>
    </row>
    <row r="15" spans="2:11" x14ac:dyDescent="0.25">
      <c r="B15" s="245" t="str">
        <f>'Arquiteto PHP'!C20</f>
        <v>Arquiteto PHP</v>
      </c>
      <c r="C15" s="246">
        <f>'Arquiteto PHP'!D139</f>
        <v>0</v>
      </c>
      <c r="D15" s="41"/>
      <c r="E15" s="89">
        <f t="shared" si="0"/>
        <v>0</v>
      </c>
    </row>
    <row r="16" spans="2:11" x14ac:dyDescent="0.25">
      <c r="B16" s="245" t="str">
        <f>'Programador Java'!C20</f>
        <v>Programador Java</v>
      </c>
      <c r="C16" s="246">
        <f>'Programador Java'!D139</f>
        <v>0</v>
      </c>
      <c r="D16" s="41"/>
      <c r="E16" s="89">
        <f t="shared" si="0"/>
        <v>0</v>
      </c>
    </row>
    <row r="17" spans="2:7" x14ac:dyDescent="0.25">
      <c r="B17" s="245" t="str">
        <f>'Programador PHP'!C20</f>
        <v>Programador PHP</v>
      </c>
      <c r="C17" s="246">
        <f>'Programador PHP'!D139</f>
        <v>0</v>
      </c>
      <c r="D17" s="41"/>
      <c r="E17" s="89">
        <f>IF(ISBLANK(D17),0,C17/D17)</f>
        <v>0</v>
      </c>
    </row>
    <row r="18" spans="2:7" x14ac:dyDescent="0.25">
      <c r="B18" s="245" t="str">
        <f>'Analista de Qualidade_Testes'!C20</f>
        <v>Analista de Qualidade e Teste</v>
      </c>
      <c r="C18" s="246">
        <f>'Analista de Qualidade_Testes'!D139</f>
        <v>0</v>
      </c>
      <c r="D18" s="41"/>
      <c r="E18" s="89">
        <f>IF(ISBLANK(D18),0,C18/D18)</f>
        <v>0</v>
      </c>
    </row>
    <row r="19" spans="2:7" x14ac:dyDescent="0.25">
      <c r="B19" s="245" t="str">
        <f>'Designer Gráfico'!C20</f>
        <v>Designer Gráfico</v>
      </c>
      <c r="C19" s="246">
        <f>'Designer Gráfico'!D139</f>
        <v>0</v>
      </c>
      <c r="D19" s="41"/>
      <c r="E19" s="89">
        <f>IF(ISBLANK(D19),0,C19/D19)</f>
        <v>0</v>
      </c>
    </row>
    <row r="20" spans="2:7" x14ac:dyDescent="0.25">
      <c r="B20" s="245"/>
      <c r="C20" s="246"/>
      <c r="D20" s="41"/>
      <c r="E20" s="89">
        <f t="shared" ref="E20:E41" si="1">IF(ISBLANK(D20),0,C20/D20)</f>
        <v>0</v>
      </c>
    </row>
    <row r="21" spans="2:7" x14ac:dyDescent="0.25">
      <c r="B21" s="245"/>
      <c r="C21" s="246"/>
      <c r="D21" s="41"/>
      <c r="E21" s="89">
        <f t="shared" si="1"/>
        <v>0</v>
      </c>
      <c r="G21" s="31"/>
    </row>
    <row r="22" spans="2:7" x14ac:dyDescent="0.25">
      <c r="B22" s="245"/>
      <c r="C22" s="246"/>
      <c r="D22" s="41"/>
      <c r="E22" s="89">
        <f t="shared" si="1"/>
        <v>0</v>
      </c>
      <c r="G22" s="232"/>
    </row>
    <row r="23" spans="2:7" x14ac:dyDescent="0.25">
      <c r="B23" s="245"/>
      <c r="C23" s="247"/>
      <c r="D23" s="233"/>
      <c r="E23" s="89">
        <f t="shared" si="1"/>
        <v>0</v>
      </c>
      <c r="G23" s="232"/>
    </row>
    <row r="24" spans="2:7" x14ac:dyDescent="0.25">
      <c r="B24" s="245"/>
      <c r="C24" s="247"/>
      <c r="D24" s="233"/>
      <c r="E24" s="89">
        <f t="shared" si="1"/>
        <v>0</v>
      </c>
      <c r="G24" s="232"/>
    </row>
    <row r="25" spans="2:7" x14ac:dyDescent="0.25">
      <c r="B25" s="245"/>
      <c r="C25" s="247"/>
      <c r="D25" s="233"/>
      <c r="E25" s="89">
        <f t="shared" si="1"/>
        <v>0</v>
      </c>
      <c r="G25" s="232"/>
    </row>
    <row r="26" spans="2:7" x14ac:dyDescent="0.25">
      <c r="B26" s="245"/>
      <c r="C26" s="247"/>
      <c r="D26" s="233"/>
      <c r="E26" s="89">
        <f t="shared" si="1"/>
        <v>0</v>
      </c>
      <c r="G26" s="232"/>
    </row>
    <row r="27" spans="2:7" x14ac:dyDescent="0.25">
      <c r="B27" s="245"/>
      <c r="C27" s="247"/>
      <c r="D27" s="233"/>
      <c r="E27" s="89">
        <f t="shared" si="1"/>
        <v>0</v>
      </c>
      <c r="G27" s="232"/>
    </row>
    <row r="28" spans="2:7" x14ac:dyDescent="0.25">
      <c r="B28" s="245"/>
      <c r="C28" s="247"/>
      <c r="D28" s="233"/>
      <c r="E28" s="89">
        <f t="shared" si="1"/>
        <v>0</v>
      </c>
    </row>
    <row r="29" spans="2:7" x14ac:dyDescent="0.25">
      <c r="B29" s="245"/>
      <c r="C29" s="247"/>
      <c r="D29" s="233"/>
      <c r="E29" s="89">
        <f t="shared" si="1"/>
        <v>0</v>
      </c>
    </row>
    <row r="30" spans="2:7" x14ac:dyDescent="0.25">
      <c r="B30" s="245"/>
      <c r="C30" s="247"/>
      <c r="D30" s="233"/>
      <c r="E30" s="89">
        <f t="shared" si="1"/>
        <v>0</v>
      </c>
    </row>
    <row r="31" spans="2:7" x14ac:dyDescent="0.25">
      <c r="B31" s="245"/>
      <c r="C31" s="247"/>
      <c r="D31" s="233"/>
      <c r="E31" s="89">
        <f t="shared" si="1"/>
        <v>0</v>
      </c>
    </row>
    <row r="32" spans="2:7" x14ac:dyDescent="0.25">
      <c r="B32" s="245"/>
      <c r="C32" s="247"/>
      <c r="D32" s="233"/>
      <c r="E32" s="89">
        <f t="shared" si="1"/>
        <v>0</v>
      </c>
    </row>
    <row r="33" spans="2:5" x14ac:dyDescent="0.25">
      <c r="B33" s="245"/>
      <c r="C33" s="247"/>
      <c r="D33" s="233"/>
      <c r="E33" s="89">
        <f t="shared" si="1"/>
        <v>0</v>
      </c>
    </row>
    <row r="34" spans="2:5" x14ac:dyDescent="0.25">
      <c r="B34" s="245"/>
      <c r="C34" s="247"/>
      <c r="D34" s="233"/>
      <c r="E34" s="89">
        <f t="shared" si="1"/>
        <v>0</v>
      </c>
    </row>
    <row r="35" spans="2:5" x14ac:dyDescent="0.25">
      <c r="B35" s="245"/>
      <c r="C35" s="247"/>
      <c r="D35" s="233"/>
      <c r="E35" s="89">
        <f t="shared" si="1"/>
        <v>0</v>
      </c>
    </row>
    <row r="36" spans="2:5" x14ac:dyDescent="0.25">
      <c r="B36" s="245"/>
      <c r="C36" s="247"/>
      <c r="D36" s="233"/>
      <c r="E36" s="89">
        <f t="shared" si="1"/>
        <v>0</v>
      </c>
    </row>
    <row r="37" spans="2:5" x14ac:dyDescent="0.25">
      <c r="B37" s="245"/>
      <c r="C37" s="247"/>
      <c r="D37" s="233"/>
      <c r="E37" s="89">
        <f t="shared" si="1"/>
        <v>0</v>
      </c>
    </row>
    <row r="38" spans="2:5" x14ac:dyDescent="0.25">
      <c r="B38" s="245"/>
      <c r="C38" s="247"/>
      <c r="D38" s="233"/>
      <c r="E38" s="89">
        <f t="shared" si="1"/>
        <v>0</v>
      </c>
    </row>
    <row r="39" spans="2:5" x14ac:dyDescent="0.25">
      <c r="B39" s="245"/>
      <c r="C39" s="247"/>
      <c r="D39" s="233"/>
      <c r="E39" s="89">
        <f t="shared" si="1"/>
        <v>0</v>
      </c>
    </row>
    <row r="40" spans="2:5" x14ac:dyDescent="0.25">
      <c r="B40" s="245"/>
      <c r="C40" s="247"/>
      <c r="D40" s="233"/>
      <c r="E40" s="89">
        <f t="shared" si="1"/>
        <v>0</v>
      </c>
    </row>
    <row r="41" spans="2:5" ht="15.75" thickBot="1" x14ac:dyDescent="0.3">
      <c r="B41" s="248"/>
      <c r="C41" s="249"/>
      <c r="D41" s="234"/>
      <c r="E41" s="235">
        <f t="shared" si="1"/>
        <v>0</v>
      </c>
    </row>
  </sheetData>
  <mergeCells count="10">
    <mergeCell ref="B10:B11"/>
    <mergeCell ref="C10:C11"/>
    <mergeCell ref="D10:D11"/>
    <mergeCell ref="E10:E11"/>
    <mergeCell ref="B2:K2"/>
    <mergeCell ref="B3:K3"/>
    <mergeCell ref="B4:K4"/>
    <mergeCell ref="B5:K5"/>
    <mergeCell ref="B6:K6"/>
    <mergeCell ref="B9:E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2"/>
  <sheetViews>
    <sheetView topLeftCell="A46" workbookViewId="0">
      <selection activeCell="G57" sqref="G57"/>
    </sheetView>
  </sheetViews>
  <sheetFormatPr defaultRowHeight="15" x14ac:dyDescent="0.25"/>
  <cols>
    <col min="1" max="1" width="9.140625" style="250"/>
    <col min="2" max="2" width="31" style="250" customWidth="1"/>
    <col min="3" max="3" width="15.5703125" style="250" customWidth="1"/>
    <col min="4" max="4" width="13.7109375" style="250" customWidth="1"/>
    <col min="5" max="5" width="16.140625" style="250" customWidth="1"/>
    <col min="6" max="6" width="16.28515625" style="250" customWidth="1"/>
    <col min="7" max="7" width="15.42578125" style="250" customWidth="1"/>
    <col min="8" max="8" width="16" style="250" customWidth="1"/>
    <col min="9" max="9" width="17.5703125" style="250" customWidth="1"/>
    <col min="10" max="10" width="17.42578125" style="250" customWidth="1"/>
    <col min="11" max="11" width="14.140625" style="250" customWidth="1"/>
    <col min="12" max="12" width="16.28515625" style="250" customWidth="1"/>
    <col min="13" max="16384" width="9.140625" style="250"/>
  </cols>
  <sheetData>
    <row r="1" spans="2:12" x14ac:dyDescent="0.25">
      <c r="B1" s="298" t="s">
        <v>147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2:12" ht="40.5" customHeight="1" x14ac:dyDescent="0.25">
      <c r="B2" s="422" t="s">
        <v>185</v>
      </c>
      <c r="C2" s="422"/>
      <c r="D2" s="422"/>
      <c r="E2" s="422"/>
      <c r="F2" s="422"/>
      <c r="G2" s="422"/>
      <c r="H2" s="422"/>
      <c r="I2" s="423"/>
      <c r="J2" s="423"/>
      <c r="K2" s="423"/>
      <c r="L2" s="240"/>
    </row>
    <row r="3" spans="2:12" ht="47.25" customHeight="1" x14ac:dyDescent="0.25">
      <c r="B3" s="424" t="s">
        <v>186</v>
      </c>
      <c r="C3" s="424"/>
      <c r="D3" s="424"/>
      <c r="E3" s="424"/>
      <c r="F3" s="424"/>
      <c r="G3" s="424"/>
      <c r="H3" s="424"/>
      <c r="I3" s="424"/>
      <c r="J3" s="425"/>
      <c r="K3" s="240"/>
      <c r="L3" s="240"/>
    </row>
    <row r="4" spans="2:12" ht="32.25" customHeight="1" x14ac:dyDescent="0.25">
      <c r="B4" s="424" t="s">
        <v>187</v>
      </c>
      <c r="C4" s="424"/>
      <c r="D4" s="424"/>
      <c r="E4" s="424"/>
      <c r="F4" s="424"/>
      <c r="G4" s="424"/>
      <c r="H4" s="424"/>
      <c r="I4" s="424"/>
      <c r="J4" s="425"/>
      <c r="K4" s="240"/>
      <c r="L4" s="240"/>
    </row>
    <row r="5" spans="2:12" ht="30" customHeight="1" x14ac:dyDescent="0.25">
      <c r="B5" s="424" t="s">
        <v>188</v>
      </c>
      <c r="C5" s="424"/>
      <c r="D5" s="424"/>
      <c r="E5" s="424"/>
      <c r="F5" s="424"/>
      <c r="G5" s="424"/>
      <c r="H5" s="424"/>
      <c r="I5" s="424"/>
      <c r="J5" s="425"/>
      <c r="K5" s="240"/>
      <c r="L5" s="240"/>
    </row>
    <row r="6" spans="2:12" ht="30" customHeight="1" x14ac:dyDescent="0.25">
      <c r="B6" s="424" t="s">
        <v>189</v>
      </c>
      <c r="C6" s="424"/>
      <c r="D6" s="424"/>
      <c r="E6" s="424"/>
      <c r="F6" s="424"/>
      <c r="G6" s="424"/>
      <c r="H6" s="424"/>
      <c r="I6" s="424"/>
      <c r="J6" s="425"/>
      <c r="K6" s="240"/>
      <c r="L6" s="240"/>
    </row>
    <row r="7" spans="2:12" ht="30" customHeight="1" x14ac:dyDescent="0.25">
      <c r="B7" s="424" t="s">
        <v>190</v>
      </c>
      <c r="C7" s="424"/>
      <c r="D7" s="424"/>
      <c r="E7" s="424"/>
      <c r="F7" s="424"/>
      <c r="G7" s="424"/>
      <c r="H7" s="424"/>
      <c r="I7" s="424"/>
      <c r="J7" s="425"/>
      <c r="K7" s="240"/>
      <c r="L7" s="240"/>
    </row>
    <row r="8" spans="2:12" ht="30" customHeight="1" x14ac:dyDescent="0.25">
      <c r="B8" s="424" t="s">
        <v>191</v>
      </c>
      <c r="C8" s="424"/>
      <c r="D8" s="424"/>
      <c r="E8" s="424"/>
      <c r="F8" s="424"/>
      <c r="G8" s="424"/>
      <c r="H8" s="424"/>
      <c r="I8" s="424"/>
      <c r="J8" s="425"/>
      <c r="K8" s="240"/>
      <c r="L8" s="240"/>
    </row>
    <row r="9" spans="2:12" ht="30" customHeight="1" x14ac:dyDescent="0.25">
      <c r="B9" s="424" t="s">
        <v>192</v>
      </c>
      <c r="C9" s="424"/>
      <c r="D9" s="424"/>
      <c r="E9" s="424"/>
      <c r="F9" s="424"/>
      <c r="G9" s="424"/>
      <c r="H9" s="424"/>
      <c r="I9" s="424"/>
      <c r="J9" s="425"/>
      <c r="K9" s="240"/>
      <c r="L9" s="240"/>
    </row>
    <row r="10" spans="2:12" s="251" customFormat="1" thickBo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2:12" s="251" customFormat="1" ht="15.75" thickBot="1" x14ac:dyDescent="0.3">
      <c r="B11" s="417" t="s">
        <v>193</v>
      </c>
      <c r="C11" s="426"/>
      <c r="D11" s="426"/>
      <c r="E11" s="426"/>
      <c r="F11" s="426"/>
      <c r="G11" s="426"/>
      <c r="H11" s="426"/>
      <c r="I11" s="426"/>
      <c r="J11" s="427"/>
      <c r="K11" s="27"/>
      <c r="L11" s="27"/>
    </row>
    <row r="12" spans="2:12" s="251" customFormat="1" x14ac:dyDescent="0.25">
      <c r="B12" s="428" t="s">
        <v>0</v>
      </c>
      <c r="C12" s="430" t="s">
        <v>1</v>
      </c>
      <c r="D12" s="431"/>
      <c r="E12" s="431"/>
      <c r="F12" s="431"/>
      <c r="G12" s="431"/>
      <c r="H12" s="431"/>
      <c r="I12" s="431"/>
      <c r="J12" s="432"/>
      <c r="K12" s="27"/>
      <c r="L12" s="27"/>
    </row>
    <row r="13" spans="2:12" s="251" customFormat="1" ht="45.75" thickBot="1" x14ac:dyDescent="0.25">
      <c r="B13" s="429"/>
      <c r="C13" s="15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22</v>
      </c>
      <c r="K13" s="27"/>
      <c r="L13" s="27"/>
    </row>
    <row r="14" spans="2:12" s="251" customFormat="1" ht="15" customHeight="1" x14ac:dyDescent="0.25">
      <c r="B14" s="299" t="str">
        <f>'Custo Perfil e Carga Horária'!B12</f>
        <v>Gerente de Projetos</v>
      </c>
      <c r="C14" s="6"/>
      <c r="D14" s="3"/>
      <c r="E14" s="3"/>
      <c r="F14" s="3"/>
      <c r="G14" s="3"/>
      <c r="H14" s="3"/>
      <c r="I14" s="76">
        <f>SUM(C14:H14)</f>
        <v>0</v>
      </c>
      <c r="J14" s="17">
        <f>IF($I$25=0,0,I14/$I$25)</f>
        <v>0</v>
      </c>
      <c r="K14" s="27"/>
      <c r="L14" s="298"/>
    </row>
    <row r="15" spans="2:12" s="251" customFormat="1" ht="15" customHeight="1" x14ac:dyDescent="0.25">
      <c r="B15" s="300" t="str">
        <f>'Custo Perfil e Carga Horária'!B13</f>
        <v>Analista de Negócio</v>
      </c>
      <c r="C15" s="7"/>
      <c r="D15" s="4"/>
      <c r="E15" s="4"/>
      <c r="F15" s="4"/>
      <c r="G15" s="4"/>
      <c r="H15" s="4"/>
      <c r="I15" s="77">
        <f t="shared" ref="I15" si="0">SUM(C15:H15)</f>
        <v>0</v>
      </c>
      <c r="J15" s="18">
        <f>IF($I$25=0,0,I15/$I$25)</f>
        <v>0</v>
      </c>
      <c r="K15" s="27"/>
      <c r="L15" s="301"/>
    </row>
    <row r="16" spans="2:12" s="251" customFormat="1" ht="15" customHeight="1" x14ac:dyDescent="0.25">
      <c r="B16" s="300" t="str">
        <f>'Custo Perfil e Carga Horária'!B14</f>
        <v>Arquiteto Java</v>
      </c>
      <c r="C16" s="7"/>
      <c r="D16" s="4"/>
      <c r="E16" s="4"/>
      <c r="F16" s="4"/>
      <c r="G16" s="4"/>
      <c r="H16" s="4"/>
      <c r="I16" s="77">
        <f>SUM(C16:H16)</f>
        <v>0</v>
      </c>
      <c r="J16" s="18">
        <f>IF($I$25=0,0,I16/$I$25)</f>
        <v>0</v>
      </c>
      <c r="K16" s="27"/>
      <c r="L16" s="301"/>
    </row>
    <row r="17" spans="2:12" s="251" customFormat="1" ht="15" customHeight="1" x14ac:dyDescent="0.25">
      <c r="B17" s="300" t="str">
        <f>'Custo Perfil e Carga Horária'!B16</f>
        <v>Programador Java</v>
      </c>
      <c r="C17" s="7"/>
      <c r="D17" s="4"/>
      <c r="E17" s="4"/>
      <c r="F17" s="4"/>
      <c r="G17" s="4"/>
      <c r="H17" s="4"/>
      <c r="I17" s="77">
        <f>SUM(C17:H17)</f>
        <v>0</v>
      </c>
      <c r="J17" s="18">
        <f t="shared" ref="J17:J21" si="1">IF($I$25=0,0,I17/$I$25)</f>
        <v>0</v>
      </c>
      <c r="K17" s="27"/>
      <c r="L17" s="301"/>
    </row>
    <row r="18" spans="2:12" s="251" customFormat="1" ht="15" customHeight="1" x14ac:dyDescent="0.25">
      <c r="B18" s="300" t="str">
        <f>'Custo Perfil e Carga Horária'!B18</f>
        <v>Analista de Qualidade e Teste</v>
      </c>
      <c r="C18" s="7"/>
      <c r="D18" s="4"/>
      <c r="E18" s="4"/>
      <c r="F18" s="4"/>
      <c r="G18" s="4"/>
      <c r="H18" s="4"/>
      <c r="I18" s="77">
        <f t="shared" ref="I18" si="2">SUM(C18:H18)</f>
        <v>0</v>
      </c>
      <c r="J18" s="18">
        <f>IF($I$25=0,0,I18/$I$25)</f>
        <v>0</v>
      </c>
      <c r="K18" s="27"/>
      <c r="L18" s="301"/>
    </row>
    <row r="19" spans="2:12" s="251" customFormat="1" ht="15" customHeight="1" thickBot="1" x14ac:dyDescent="0.3">
      <c r="B19" s="300" t="str">
        <f>'Custo Perfil e Carga Horária'!B19</f>
        <v>Designer Gráfico</v>
      </c>
      <c r="C19" s="10"/>
      <c r="D19" s="11"/>
      <c r="E19" s="11"/>
      <c r="F19" s="11"/>
      <c r="G19" s="11"/>
      <c r="H19" s="11"/>
      <c r="I19" s="78">
        <f>SUM(C19:H19)</f>
        <v>0</v>
      </c>
      <c r="J19" s="19">
        <f t="shared" si="1"/>
        <v>0</v>
      </c>
      <c r="K19" s="27"/>
      <c r="L19" s="301"/>
    </row>
    <row r="20" spans="2:12" s="251" customFormat="1" ht="15" customHeight="1" x14ac:dyDescent="0.25">
      <c r="B20" s="252"/>
      <c r="C20" s="8"/>
      <c r="D20" s="9"/>
      <c r="E20" s="9"/>
      <c r="F20" s="9"/>
      <c r="G20" s="9"/>
      <c r="H20" s="9"/>
      <c r="I20" s="79">
        <f t="shared" ref="I20:I21" si="3">SUM(C20:H20)</f>
        <v>0</v>
      </c>
      <c r="J20" s="86">
        <f t="shared" si="1"/>
        <v>0</v>
      </c>
      <c r="K20" s="27"/>
      <c r="L20" s="27"/>
    </row>
    <row r="21" spans="2:12" s="251" customFormat="1" ht="15" customHeight="1" x14ac:dyDescent="0.25">
      <c r="B21" s="253"/>
      <c r="C21" s="7"/>
      <c r="D21" s="4"/>
      <c r="E21" s="4"/>
      <c r="F21" s="4"/>
      <c r="G21" s="4"/>
      <c r="H21" s="4"/>
      <c r="I21" s="80">
        <f t="shared" si="3"/>
        <v>0</v>
      </c>
      <c r="J21" s="87">
        <f t="shared" si="1"/>
        <v>0</v>
      </c>
      <c r="K21" s="27"/>
      <c r="L21" s="274"/>
    </row>
    <row r="22" spans="2:12" s="251" customFormat="1" ht="15" customHeight="1" x14ac:dyDescent="0.25">
      <c r="B22" s="254"/>
      <c r="C22" s="20"/>
      <c r="D22" s="21"/>
      <c r="E22" s="21"/>
      <c r="F22" s="21"/>
      <c r="G22" s="21"/>
      <c r="H22" s="21"/>
      <c r="I22" s="80">
        <f>SUM(C22:H22)</f>
        <v>0</v>
      </c>
      <c r="J22" s="87">
        <f>IF($I$25=0,0,I22/$I$25)</f>
        <v>0</v>
      </c>
      <c r="K22" s="27"/>
      <c r="L22" s="27"/>
    </row>
    <row r="23" spans="2:12" s="251" customFormat="1" ht="15" customHeight="1" x14ac:dyDescent="0.25">
      <c r="B23" s="254"/>
      <c r="C23" s="20"/>
      <c r="D23" s="21"/>
      <c r="E23" s="21"/>
      <c r="F23" s="21"/>
      <c r="G23" s="21"/>
      <c r="H23" s="21"/>
      <c r="I23" s="80">
        <f>SUM(C23:H23)</f>
        <v>0</v>
      </c>
      <c r="J23" s="87">
        <f>IF($I$25=0,0,I23/$I$25)</f>
        <v>0</v>
      </c>
      <c r="K23" s="27"/>
      <c r="L23" s="27"/>
    </row>
    <row r="24" spans="2:12" s="251" customFormat="1" ht="15" customHeight="1" thickBot="1" x14ac:dyDescent="0.3">
      <c r="B24" s="255"/>
      <c r="C24" s="29"/>
      <c r="D24" s="30"/>
      <c r="E24" s="30"/>
      <c r="F24" s="30"/>
      <c r="G24" s="30"/>
      <c r="H24" s="30"/>
      <c r="I24" s="81">
        <f>SUM(C24:H24)</f>
        <v>0</v>
      </c>
      <c r="J24" s="85">
        <f>IF($I$25=0,0,I24/$I$25)</f>
        <v>0</v>
      </c>
      <c r="K24" s="27"/>
      <c r="L24" s="27"/>
    </row>
    <row r="25" spans="2:12" s="251" customFormat="1" ht="18.75" thickBot="1" x14ac:dyDescent="0.3">
      <c r="B25" s="22" t="s">
        <v>8</v>
      </c>
      <c r="C25" s="84">
        <f t="shared" ref="C25:H25" si="4">SUM(C14:C24)</f>
        <v>0</v>
      </c>
      <c r="D25" s="81">
        <f t="shared" si="4"/>
        <v>0</v>
      </c>
      <c r="E25" s="81">
        <f t="shared" si="4"/>
        <v>0</v>
      </c>
      <c r="F25" s="81">
        <f t="shared" si="4"/>
        <v>0</v>
      </c>
      <c r="G25" s="81">
        <f t="shared" si="4"/>
        <v>0</v>
      </c>
      <c r="H25" s="81">
        <f t="shared" si="4"/>
        <v>0</v>
      </c>
      <c r="I25" s="82">
        <f>SUM(C25:H25)</f>
        <v>0</v>
      </c>
      <c r="J25" s="85">
        <f>SUM(J14:J24)</f>
        <v>0</v>
      </c>
      <c r="K25" s="27"/>
      <c r="L25" s="27"/>
    </row>
    <row r="26" spans="2:12" s="251" customFormat="1" ht="56.25" customHeight="1" thickBot="1" x14ac:dyDescent="0.3">
      <c r="B26" s="23" t="s">
        <v>21</v>
      </c>
      <c r="C26" s="24">
        <f>IF($I$25=0,0,C25/$I$25)</f>
        <v>0</v>
      </c>
      <c r="D26" s="25">
        <f t="shared" ref="D26:H26" si="5">IF($I$25=0,0,D25/$I$25)</f>
        <v>0</v>
      </c>
      <c r="E26" s="25">
        <f t="shared" si="5"/>
        <v>0</v>
      </c>
      <c r="F26" s="25">
        <f t="shared" si="5"/>
        <v>0</v>
      </c>
      <c r="G26" s="25">
        <f t="shared" si="5"/>
        <v>0</v>
      </c>
      <c r="H26" s="25">
        <f t="shared" si="5"/>
        <v>0</v>
      </c>
      <c r="I26" s="83">
        <f>SUM(C26:H26)</f>
        <v>0</v>
      </c>
      <c r="J26" s="26"/>
      <c r="K26" s="27"/>
      <c r="L26" s="27"/>
    </row>
    <row r="27" spans="2:12" s="251" customFormat="1" ht="15.75" customHeight="1" thickBot="1" x14ac:dyDescent="0.3">
      <c r="B27" s="27"/>
      <c r="C27" s="27"/>
      <c r="D27" s="27"/>
      <c r="E27" s="27"/>
      <c r="F27" s="27"/>
      <c r="G27" s="419" t="s">
        <v>145</v>
      </c>
      <c r="H27" s="420"/>
      <c r="I27" s="421"/>
      <c r="J27" s="28">
        <f>SUM(J20:J24)</f>
        <v>0</v>
      </c>
      <c r="K27" s="27"/>
      <c r="L27" s="27"/>
    </row>
    <row r="28" spans="2:12" s="251" customFormat="1" ht="15.75" customHeight="1" x14ac:dyDescent="0.25">
      <c r="B28" s="27"/>
      <c r="C28" s="27"/>
      <c r="D28" s="27"/>
      <c r="E28" s="27"/>
      <c r="F28" s="27"/>
      <c r="G28" s="62"/>
      <c r="H28" s="62"/>
      <c r="I28" s="62"/>
      <c r="J28" s="302"/>
      <c r="K28" s="27"/>
      <c r="L28" s="27"/>
    </row>
    <row r="29" spans="2:12" s="251" customFormat="1" ht="15.75" customHeight="1" x14ac:dyDescent="0.25">
      <c r="B29" s="27"/>
      <c r="C29" s="27"/>
      <c r="D29" s="27"/>
      <c r="E29" s="27"/>
      <c r="F29" s="27"/>
      <c r="G29" s="62"/>
      <c r="H29" s="62"/>
      <c r="I29" s="62"/>
      <c r="J29" s="302"/>
      <c r="K29" s="27"/>
      <c r="L29" s="27"/>
    </row>
    <row r="30" spans="2:12" s="251" customFormat="1" ht="15.75" customHeight="1" x14ac:dyDescent="0.25">
      <c r="B30" s="298" t="s">
        <v>148</v>
      </c>
      <c r="C30" s="27"/>
      <c r="D30" s="27"/>
      <c r="E30" s="27"/>
      <c r="F30" s="27"/>
      <c r="G30" s="62"/>
      <c r="H30" s="62"/>
      <c r="I30" s="62"/>
      <c r="J30" s="302"/>
      <c r="K30" s="27"/>
      <c r="L30" s="27"/>
    </row>
    <row r="31" spans="2:12" s="251" customFormat="1" ht="15.75" customHeight="1" x14ac:dyDescent="0.25">
      <c r="B31" s="301" t="s">
        <v>194</v>
      </c>
      <c r="C31" s="27"/>
      <c r="D31" s="27"/>
      <c r="E31" s="27"/>
      <c r="F31" s="27"/>
      <c r="G31" s="62"/>
      <c r="H31" s="62"/>
      <c r="I31" s="62"/>
      <c r="J31" s="302"/>
      <c r="K31" s="27"/>
      <c r="L31" s="27"/>
    </row>
    <row r="32" spans="2:12" s="251" customFormat="1" ht="15.75" customHeight="1" x14ac:dyDescent="0.25">
      <c r="B32" s="301" t="s">
        <v>195</v>
      </c>
      <c r="C32" s="27"/>
      <c r="D32" s="27"/>
      <c r="E32" s="27"/>
      <c r="F32" s="27"/>
      <c r="G32" s="62"/>
      <c r="H32" s="62"/>
      <c r="I32" s="62"/>
      <c r="J32" s="302"/>
      <c r="K32" s="27"/>
      <c r="L32" s="27"/>
    </row>
    <row r="33" spans="2:12" s="251" customFormat="1" ht="15.75" customHeight="1" x14ac:dyDescent="0.25">
      <c r="B33" s="301" t="s">
        <v>196</v>
      </c>
      <c r="C33" s="27"/>
      <c r="D33" s="27"/>
      <c r="E33" s="27"/>
      <c r="F33" s="27"/>
      <c r="G33" s="62"/>
      <c r="H33" s="62"/>
      <c r="I33" s="62"/>
      <c r="J33" s="302"/>
      <c r="K33" s="27"/>
      <c r="L33" s="27"/>
    </row>
    <row r="34" spans="2:12" s="251" customFormat="1" ht="15.75" thickBot="1" x14ac:dyDescent="0.3">
      <c r="B34" s="303"/>
      <c r="C34" s="304"/>
      <c r="D34" s="305"/>
      <c r="E34" s="306"/>
      <c r="F34" s="27"/>
      <c r="G34" s="27"/>
      <c r="H34" s="27"/>
      <c r="I34" s="27"/>
      <c r="J34" s="27"/>
      <c r="K34" s="27"/>
      <c r="L34" s="27"/>
    </row>
    <row r="35" spans="2:12" s="251" customFormat="1" ht="15.75" thickBot="1" x14ac:dyDescent="0.3">
      <c r="B35" s="417" t="s">
        <v>197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7"/>
    </row>
    <row r="36" spans="2:12" s="251" customFormat="1" ht="15.75" thickBot="1" x14ac:dyDescent="0.3">
      <c r="B36" s="428" t="s">
        <v>0</v>
      </c>
      <c r="C36" s="437" t="s">
        <v>198</v>
      </c>
      <c r="D36" s="438"/>
      <c r="E36" s="438"/>
      <c r="F36" s="437" t="s">
        <v>1</v>
      </c>
      <c r="G36" s="438"/>
      <c r="H36" s="438"/>
      <c r="I36" s="438"/>
      <c r="J36" s="438"/>
      <c r="K36" s="438"/>
      <c r="L36" s="439"/>
    </row>
    <row r="37" spans="2:12" s="251" customFormat="1" ht="47.25" customHeight="1" thickBot="1" x14ac:dyDescent="0.25">
      <c r="B37" s="436"/>
      <c r="C37" s="307" t="s">
        <v>24</v>
      </c>
      <c r="D37" s="308" t="s">
        <v>25</v>
      </c>
      <c r="E37" s="308" t="s">
        <v>199</v>
      </c>
      <c r="F37" s="308" t="s">
        <v>2</v>
      </c>
      <c r="G37" s="309" t="s">
        <v>3</v>
      </c>
      <c r="H37" s="309" t="s">
        <v>4</v>
      </c>
      <c r="I37" s="309" t="s">
        <v>5</v>
      </c>
      <c r="J37" s="309" t="s">
        <v>6</v>
      </c>
      <c r="K37" s="309" t="s">
        <v>7</v>
      </c>
      <c r="L37" s="310" t="s">
        <v>27</v>
      </c>
    </row>
    <row r="38" spans="2:12" s="251" customFormat="1" ht="15" customHeight="1" x14ac:dyDescent="0.25">
      <c r="B38" s="311" t="str">
        <f t="shared" ref="B38:B48" si="6">IF(ISBLANK(B14),"",B14)</f>
        <v>Gerente de Projetos</v>
      </c>
      <c r="C38" s="256"/>
      <c r="D38" s="257"/>
      <c r="E38" s="258"/>
      <c r="F38" s="71">
        <f t="shared" ref="F38:K38" si="7">C14*$E$38</f>
        <v>0</v>
      </c>
      <c r="G38" s="71">
        <f t="shared" si="7"/>
        <v>0</v>
      </c>
      <c r="H38" s="71">
        <f t="shared" si="7"/>
        <v>0</v>
      </c>
      <c r="I38" s="71">
        <f t="shared" si="7"/>
        <v>0</v>
      </c>
      <c r="J38" s="71">
        <f t="shared" si="7"/>
        <v>0</v>
      </c>
      <c r="K38" s="71">
        <f t="shared" si="7"/>
        <v>0</v>
      </c>
      <c r="L38" s="312">
        <f>SUM(F38:K38)</f>
        <v>0</v>
      </c>
    </row>
    <row r="39" spans="2:12" s="251" customFormat="1" ht="15" customHeight="1" x14ac:dyDescent="0.25">
      <c r="B39" s="313" t="str">
        <f t="shared" si="6"/>
        <v>Analista de Negócio</v>
      </c>
      <c r="C39" s="259"/>
      <c r="D39" s="260"/>
      <c r="E39" s="261"/>
      <c r="F39" s="72">
        <f t="shared" ref="F39:K39" si="8">C15*$E$39</f>
        <v>0</v>
      </c>
      <c r="G39" s="72">
        <f t="shared" si="8"/>
        <v>0</v>
      </c>
      <c r="H39" s="72">
        <f t="shared" si="8"/>
        <v>0</v>
      </c>
      <c r="I39" s="72">
        <f t="shared" si="8"/>
        <v>0</v>
      </c>
      <c r="J39" s="72">
        <f t="shared" si="8"/>
        <v>0</v>
      </c>
      <c r="K39" s="72">
        <f t="shared" si="8"/>
        <v>0</v>
      </c>
      <c r="L39" s="314">
        <f>SUM(F39:K39)</f>
        <v>0</v>
      </c>
    </row>
    <row r="40" spans="2:12" s="251" customFormat="1" ht="15" customHeight="1" x14ac:dyDescent="0.25">
      <c r="B40" s="313" t="str">
        <f t="shared" si="6"/>
        <v>Arquiteto Java</v>
      </c>
      <c r="C40" s="259"/>
      <c r="D40" s="260"/>
      <c r="E40" s="261"/>
      <c r="F40" s="72">
        <f t="shared" ref="F40:K40" si="9">C16*$E$40</f>
        <v>0</v>
      </c>
      <c r="G40" s="72">
        <f t="shared" si="9"/>
        <v>0</v>
      </c>
      <c r="H40" s="72">
        <f t="shared" si="9"/>
        <v>0</v>
      </c>
      <c r="I40" s="72">
        <f t="shared" si="9"/>
        <v>0</v>
      </c>
      <c r="J40" s="72">
        <f t="shared" si="9"/>
        <v>0</v>
      </c>
      <c r="K40" s="72">
        <f t="shared" si="9"/>
        <v>0</v>
      </c>
      <c r="L40" s="314">
        <f>SUM(F40:K40)</f>
        <v>0</v>
      </c>
    </row>
    <row r="41" spans="2:12" s="251" customFormat="1" ht="15" customHeight="1" x14ac:dyDescent="0.25">
      <c r="B41" s="313" t="str">
        <f t="shared" si="6"/>
        <v>Programador Java</v>
      </c>
      <c r="C41" s="259"/>
      <c r="D41" s="260"/>
      <c r="E41" s="261"/>
      <c r="F41" s="72">
        <f t="shared" ref="F41:K41" si="10">C17*$E$41</f>
        <v>0</v>
      </c>
      <c r="G41" s="72">
        <f t="shared" si="10"/>
        <v>0</v>
      </c>
      <c r="H41" s="72">
        <f t="shared" si="10"/>
        <v>0</v>
      </c>
      <c r="I41" s="72">
        <f t="shared" si="10"/>
        <v>0</v>
      </c>
      <c r="J41" s="72">
        <f t="shared" si="10"/>
        <v>0</v>
      </c>
      <c r="K41" s="72">
        <f t="shared" si="10"/>
        <v>0</v>
      </c>
      <c r="L41" s="314">
        <f t="shared" ref="L41:L42" si="11">SUM(F41:K41)</f>
        <v>0</v>
      </c>
    </row>
    <row r="42" spans="2:12" s="251" customFormat="1" ht="15" customHeight="1" x14ac:dyDescent="0.25">
      <c r="B42" s="313" t="str">
        <f t="shared" si="6"/>
        <v>Analista de Qualidade e Teste</v>
      </c>
      <c r="C42" s="259"/>
      <c r="D42" s="260"/>
      <c r="E42" s="261"/>
      <c r="F42" s="72">
        <f t="shared" ref="F42:K42" si="12">C18*$E$42</f>
        <v>0</v>
      </c>
      <c r="G42" s="72">
        <f t="shared" si="12"/>
        <v>0</v>
      </c>
      <c r="H42" s="72">
        <f t="shared" si="12"/>
        <v>0</v>
      </c>
      <c r="I42" s="72">
        <f t="shared" si="12"/>
        <v>0</v>
      </c>
      <c r="J42" s="72">
        <f t="shared" si="12"/>
        <v>0</v>
      </c>
      <c r="K42" s="72">
        <f t="shared" si="12"/>
        <v>0</v>
      </c>
      <c r="L42" s="314">
        <f t="shared" si="11"/>
        <v>0</v>
      </c>
    </row>
    <row r="43" spans="2:12" s="251" customFormat="1" ht="15" customHeight="1" thickBot="1" x14ac:dyDescent="0.3">
      <c r="B43" s="315" t="str">
        <f t="shared" si="6"/>
        <v>Designer Gráfico</v>
      </c>
      <c r="C43" s="262"/>
      <c r="D43" s="263"/>
      <c r="E43" s="264"/>
      <c r="F43" s="75">
        <f t="shared" ref="F43:K43" si="13">C19*$E$43</f>
        <v>0</v>
      </c>
      <c r="G43" s="75">
        <f t="shared" si="13"/>
        <v>0</v>
      </c>
      <c r="H43" s="75">
        <f t="shared" si="13"/>
        <v>0</v>
      </c>
      <c r="I43" s="75">
        <f t="shared" si="13"/>
        <v>0</v>
      </c>
      <c r="J43" s="75">
        <f t="shared" si="13"/>
        <v>0</v>
      </c>
      <c r="K43" s="75">
        <f t="shared" si="13"/>
        <v>0</v>
      </c>
      <c r="L43" s="316">
        <f>SUM(F43:K43)</f>
        <v>0</v>
      </c>
    </row>
    <row r="44" spans="2:12" s="251" customFormat="1" ht="15" customHeight="1" x14ac:dyDescent="0.25">
      <c r="B44" s="311" t="str">
        <f t="shared" si="6"/>
        <v/>
      </c>
      <c r="C44" s="256"/>
      <c r="D44" s="257"/>
      <c r="E44" s="265"/>
      <c r="F44" s="317">
        <f t="shared" ref="F44:K44" si="14">C20*$E$44</f>
        <v>0</v>
      </c>
      <c r="G44" s="318">
        <f t="shared" si="14"/>
        <v>0</v>
      </c>
      <c r="H44" s="318">
        <f t="shared" si="14"/>
        <v>0</v>
      </c>
      <c r="I44" s="318">
        <f t="shared" si="14"/>
        <v>0</v>
      </c>
      <c r="J44" s="318">
        <f t="shared" si="14"/>
        <v>0</v>
      </c>
      <c r="K44" s="319">
        <f t="shared" si="14"/>
        <v>0</v>
      </c>
      <c r="L44" s="320">
        <f t="shared" ref="L44:L45" si="15">SUM(F44:K44)</f>
        <v>0</v>
      </c>
    </row>
    <row r="45" spans="2:12" s="251" customFormat="1" ht="15" customHeight="1" x14ac:dyDescent="0.25">
      <c r="B45" s="313" t="str">
        <f t="shared" si="6"/>
        <v/>
      </c>
      <c r="C45" s="259"/>
      <c r="D45" s="260"/>
      <c r="E45" s="266"/>
      <c r="F45" s="321">
        <f t="shared" ref="F45:K45" si="16">C21*$E$45</f>
        <v>0</v>
      </c>
      <c r="G45" s="72">
        <f t="shared" si="16"/>
        <v>0</v>
      </c>
      <c r="H45" s="72">
        <f t="shared" si="16"/>
        <v>0</v>
      </c>
      <c r="I45" s="72">
        <f t="shared" si="16"/>
        <v>0</v>
      </c>
      <c r="J45" s="72">
        <f t="shared" si="16"/>
        <v>0</v>
      </c>
      <c r="K45" s="73">
        <f t="shared" si="16"/>
        <v>0</v>
      </c>
      <c r="L45" s="74">
        <f t="shared" si="15"/>
        <v>0</v>
      </c>
    </row>
    <row r="46" spans="2:12" s="251" customFormat="1" ht="15" customHeight="1" x14ac:dyDescent="0.25">
      <c r="B46" s="313" t="str">
        <f t="shared" si="6"/>
        <v/>
      </c>
      <c r="C46" s="259"/>
      <c r="D46" s="260"/>
      <c r="E46" s="266"/>
      <c r="F46" s="321">
        <f t="shared" ref="F46:K46" si="17">C22*$E$46</f>
        <v>0</v>
      </c>
      <c r="G46" s="72">
        <f t="shared" si="17"/>
        <v>0</v>
      </c>
      <c r="H46" s="72">
        <f t="shared" si="17"/>
        <v>0</v>
      </c>
      <c r="I46" s="72">
        <f t="shared" si="17"/>
        <v>0</v>
      </c>
      <c r="J46" s="72">
        <f t="shared" si="17"/>
        <v>0</v>
      </c>
      <c r="K46" s="73">
        <f t="shared" si="17"/>
        <v>0</v>
      </c>
      <c r="L46" s="74">
        <f>SUM(F46:K46)</f>
        <v>0</v>
      </c>
    </row>
    <row r="47" spans="2:12" s="251" customFormat="1" ht="15" customHeight="1" x14ac:dyDescent="0.25">
      <c r="B47" s="313" t="str">
        <f t="shared" si="6"/>
        <v/>
      </c>
      <c r="C47" s="259"/>
      <c r="D47" s="260"/>
      <c r="E47" s="266"/>
      <c r="F47" s="321">
        <f t="shared" ref="F47:K47" si="18">C23*$E$47</f>
        <v>0</v>
      </c>
      <c r="G47" s="72">
        <f t="shared" si="18"/>
        <v>0</v>
      </c>
      <c r="H47" s="72">
        <f t="shared" si="18"/>
        <v>0</v>
      </c>
      <c r="I47" s="72">
        <f t="shared" si="18"/>
        <v>0</v>
      </c>
      <c r="J47" s="72">
        <f t="shared" si="18"/>
        <v>0</v>
      </c>
      <c r="K47" s="73">
        <f t="shared" si="18"/>
        <v>0</v>
      </c>
      <c r="L47" s="74">
        <f t="shared" ref="L47:L48" si="19">SUM(F47:K47)</f>
        <v>0</v>
      </c>
    </row>
    <row r="48" spans="2:12" s="251" customFormat="1" ht="15" customHeight="1" thickBot="1" x14ac:dyDescent="0.3">
      <c r="B48" s="322" t="str">
        <f t="shared" si="6"/>
        <v/>
      </c>
      <c r="C48" s="267"/>
      <c r="D48" s="268"/>
      <c r="E48" s="269"/>
      <c r="F48" s="323">
        <f t="shared" ref="F48:K48" si="20">C24*$E$48</f>
        <v>0</v>
      </c>
      <c r="G48" s="324">
        <f t="shared" si="20"/>
        <v>0</v>
      </c>
      <c r="H48" s="324">
        <f t="shared" si="20"/>
        <v>0</v>
      </c>
      <c r="I48" s="324">
        <f t="shared" si="20"/>
        <v>0</v>
      </c>
      <c r="J48" s="324">
        <f t="shared" si="20"/>
        <v>0</v>
      </c>
      <c r="K48" s="325">
        <f t="shared" si="20"/>
        <v>0</v>
      </c>
      <c r="L48" s="326">
        <f t="shared" si="19"/>
        <v>0</v>
      </c>
    </row>
    <row r="49" spans="2:12" s="251" customFormat="1" ht="15" customHeight="1" thickBot="1" x14ac:dyDescent="0.3">
      <c r="B49" s="327"/>
      <c r="C49" s="328"/>
      <c r="D49" s="329"/>
      <c r="E49" s="330" t="s">
        <v>27</v>
      </c>
      <c r="F49" s="331">
        <f t="shared" ref="F49:K49" si="21">SUM(F38:F48)</f>
        <v>0</v>
      </c>
      <c r="G49" s="331">
        <f t="shared" si="21"/>
        <v>0</v>
      </c>
      <c r="H49" s="331">
        <f t="shared" si="21"/>
        <v>0</v>
      </c>
      <c r="I49" s="331">
        <f t="shared" si="21"/>
        <v>0</v>
      </c>
      <c r="J49" s="331">
        <f t="shared" si="21"/>
        <v>0</v>
      </c>
      <c r="K49" s="331">
        <f t="shared" si="21"/>
        <v>0</v>
      </c>
      <c r="L49" s="332">
        <f>SUM(F49:K49)</f>
        <v>0</v>
      </c>
    </row>
    <row r="50" spans="2:12" s="251" customFormat="1" x14ac:dyDescent="0.25">
      <c r="B50" s="27"/>
      <c r="C50" s="27"/>
      <c r="D50" s="27"/>
      <c r="E50" s="27"/>
      <c r="F50" s="27"/>
      <c r="G50" s="27"/>
      <c r="H50" s="27"/>
      <c r="I50" s="27"/>
      <c r="J50" s="333"/>
      <c r="K50" s="27"/>
      <c r="L50" s="27"/>
    </row>
    <row r="51" spans="2:12" s="251" customFormat="1" thickBo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2:12" s="251" customFormat="1" ht="18.75" thickBot="1" x14ac:dyDescent="0.3">
      <c r="B52" s="338" t="s">
        <v>28</v>
      </c>
      <c r="C52" s="339"/>
      <c r="D52" s="340"/>
      <c r="E52" s="341">
        <f>L49</f>
        <v>0</v>
      </c>
      <c r="F52" s="27"/>
      <c r="G52" s="27"/>
      <c r="H52" s="27"/>
      <c r="I52" s="27"/>
      <c r="J52" s="27"/>
      <c r="K52" s="27"/>
      <c r="L52" s="27"/>
    </row>
    <row r="53" spans="2:12" s="251" customFormat="1" ht="14.25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2:12" s="251" customFormat="1" thickBot="1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2:12" s="251" customFormat="1" ht="30" customHeight="1" thickBot="1" x14ac:dyDescent="0.3">
      <c r="B55" s="440" t="s">
        <v>200</v>
      </c>
      <c r="C55" s="441"/>
      <c r="D55" s="27"/>
      <c r="E55" s="27"/>
      <c r="F55" s="27"/>
      <c r="G55" s="27"/>
      <c r="H55" s="27"/>
      <c r="I55" s="27"/>
      <c r="J55" s="27"/>
      <c r="K55" s="27"/>
      <c r="L55" s="27"/>
    </row>
    <row r="56" spans="2:12" s="251" customFormat="1" ht="15" customHeight="1" thickBot="1" x14ac:dyDescent="0.3">
      <c r="B56" s="42" t="s">
        <v>16</v>
      </c>
      <c r="C56" s="43">
        <v>0.1</v>
      </c>
      <c r="D56" s="27"/>
      <c r="E56" s="27"/>
      <c r="F56" s="27"/>
      <c r="G56" s="27"/>
      <c r="H56" s="27"/>
      <c r="I56" s="27"/>
      <c r="J56" s="27"/>
      <c r="K56" s="27"/>
      <c r="L56" s="27"/>
    </row>
    <row r="57" spans="2:12" s="251" customFormat="1" ht="15" customHeight="1" thickBot="1" x14ac:dyDescent="0.3">
      <c r="B57" s="44" t="s">
        <v>17</v>
      </c>
      <c r="C57" s="45">
        <v>0.25</v>
      </c>
      <c r="D57" s="27"/>
      <c r="E57" s="27"/>
      <c r="F57" s="27"/>
      <c r="G57" s="27"/>
      <c r="H57" s="27"/>
      <c r="I57" s="27"/>
      <c r="J57" s="27"/>
      <c r="K57" s="27"/>
      <c r="L57" s="27"/>
    </row>
    <row r="58" spans="2:12" s="251" customFormat="1" ht="14.25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2:12" s="251" customFormat="1" thickBot="1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2:12" s="251" customFormat="1" ht="15.75" thickBot="1" x14ac:dyDescent="0.3">
      <c r="B60" s="417" t="s">
        <v>201</v>
      </c>
      <c r="C60" s="442"/>
      <c r="D60" s="442"/>
      <c r="E60" s="442"/>
      <c r="F60" s="442"/>
      <c r="G60" s="442"/>
      <c r="H60" s="443"/>
      <c r="I60" s="334"/>
      <c r="J60" s="335"/>
      <c r="K60" s="27"/>
      <c r="L60" s="27"/>
    </row>
    <row r="61" spans="2:12" s="251" customFormat="1" ht="30" x14ac:dyDescent="0.2">
      <c r="B61" s="46" t="s">
        <v>20</v>
      </c>
      <c r="C61" s="47" t="s">
        <v>2</v>
      </c>
      <c r="D61" s="48" t="s">
        <v>3</v>
      </c>
      <c r="E61" s="48" t="s">
        <v>4</v>
      </c>
      <c r="F61" s="48" t="s">
        <v>5</v>
      </c>
      <c r="G61" s="48" t="s">
        <v>6</v>
      </c>
      <c r="H61" s="49" t="s">
        <v>7</v>
      </c>
      <c r="I61" s="336"/>
      <c r="J61" s="336"/>
      <c r="K61" s="27"/>
      <c r="L61" s="27"/>
    </row>
    <row r="62" spans="2:12" s="251" customFormat="1" x14ac:dyDescent="0.25">
      <c r="B62" s="50" t="s">
        <v>153</v>
      </c>
      <c r="C62" s="51">
        <v>0.25</v>
      </c>
      <c r="D62" s="52">
        <v>0.15</v>
      </c>
      <c r="E62" s="52">
        <v>0.4</v>
      </c>
      <c r="F62" s="52">
        <v>0.1</v>
      </c>
      <c r="G62" s="52">
        <v>0.05</v>
      </c>
      <c r="H62" s="53">
        <v>0.05</v>
      </c>
      <c r="I62" s="337"/>
      <c r="J62" s="337"/>
      <c r="K62" s="27"/>
      <c r="L62" s="27"/>
    </row>
    <row r="63" spans="2:12" s="251" customFormat="1" ht="14.25" x14ac:dyDescent="0.2">
      <c r="B63" s="54" t="s">
        <v>154</v>
      </c>
      <c r="C63" s="32">
        <f t="shared" ref="C63:H63" si="22">C62-C62*$C$56</f>
        <v>0.22500000000000001</v>
      </c>
      <c r="D63" s="33">
        <f t="shared" si="22"/>
        <v>0.13500000000000001</v>
      </c>
      <c r="E63" s="33">
        <f t="shared" si="22"/>
        <v>0.36</v>
      </c>
      <c r="F63" s="33">
        <f t="shared" si="22"/>
        <v>0.09</v>
      </c>
      <c r="G63" s="33">
        <f t="shared" si="22"/>
        <v>4.4999999999999998E-2</v>
      </c>
      <c r="H63" s="34">
        <f t="shared" si="22"/>
        <v>4.4999999999999998E-2</v>
      </c>
      <c r="I63" s="337"/>
      <c r="J63" s="337"/>
      <c r="K63" s="27"/>
      <c r="L63" s="27"/>
    </row>
    <row r="64" spans="2:12" s="251" customFormat="1" thickBot="1" x14ac:dyDescent="0.25">
      <c r="B64" s="55" t="s">
        <v>155</v>
      </c>
      <c r="C64" s="35">
        <f t="shared" ref="C64:H64" si="23">C62+C62*$C$56</f>
        <v>0.27500000000000002</v>
      </c>
      <c r="D64" s="36">
        <f t="shared" si="23"/>
        <v>0.16499999999999998</v>
      </c>
      <c r="E64" s="36">
        <f t="shared" si="23"/>
        <v>0.44000000000000006</v>
      </c>
      <c r="F64" s="36">
        <f t="shared" si="23"/>
        <v>0.11000000000000001</v>
      </c>
      <c r="G64" s="36">
        <f t="shared" si="23"/>
        <v>5.5000000000000007E-2</v>
      </c>
      <c r="H64" s="37">
        <f t="shared" si="23"/>
        <v>5.5000000000000007E-2</v>
      </c>
      <c r="I64" s="337"/>
      <c r="J64" s="337"/>
      <c r="K64" s="27"/>
      <c r="L64" s="27"/>
    </row>
    <row r="65" spans="2:12" s="251" customFormat="1" thickBot="1" x14ac:dyDescent="0.25">
      <c r="B65" s="27"/>
      <c r="C65" s="56"/>
      <c r="D65" s="56"/>
      <c r="E65" s="56"/>
      <c r="F65" s="56"/>
      <c r="G65" s="56"/>
      <c r="H65" s="56"/>
      <c r="I65" s="27"/>
      <c r="J65" s="27"/>
      <c r="K65" s="27"/>
      <c r="L65" s="27"/>
    </row>
    <row r="66" spans="2:12" s="251" customFormat="1" ht="15.75" thickBot="1" x14ac:dyDescent="0.25">
      <c r="B66" s="433" t="s">
        <v>202</v>
      </c>
      <c r="C66" s="434"/>
      <c r="D66" s="434"/>
      <c r="E66" s="435"/>
      <c r="F66" s="27"/>
      <c r="G66" s="27"/>
      <c r="H66" s="27"/>
      <c r="I66" s="27"/>
      <c r="J66" s="27"/>
      <c r="K66" s="27"/>
      <c r="L66" s="27"/>
    </row>
    <row r="67" spans="2:12" s="251" customFormat="1" ht="30.75" thickBot="1" x14ac:dyDescent="0.3">
      <c r="B67" s="57" t="s">
        <v>18</v>
      </c>
      <c r="C67" s="58" t="s">
        <v>19</v>
      </c>
      <c r="D67" s="59" t="s">
        <v>154</v>
      </c>
      <c r="E67" s="60" t="s">
        <v>155</v>
      </c>
      <c r="F67" s="61"/>
      <c r="G67" s="62"/>
      <c r="H67" s="62"/>
      <c r="I67" s="27"/>
      <c r="J67" s="27"/>
      <c r="K67" s="27"/>
      <c r="L67" s="27"/>
    </row>
    <row r="68" spans="2:12" s="251" customFormat="1" ht="15" customHeight="1" x14ac:dyDescent="0.25">
      <c r="B68" s="63" t="s">
        <v>9</v>
      </c>
      <c r="C68" s="64">
        <v>7.0000000000000007E-2</v>
      </c>
      <c r="D68" s="38">
        <f t="shared" ref="D68:D74" si="24">C68-C68*$C$57</f>
        <v>5.2500000000000005E-2</v>
      </c>
      <c r="E68" s="39">
        <f t="shared" ref="E68:E74" si="25">C68+C68*$C$57</f>
        <v>8.7500000000000008E-2</v>
      </c>
      <c r="F68" s="65"/>
      <c r="G68" s="65"/>
      <c r="H68" s="65"/>
      <c r="I68" s="27"/>
      <c r="J68" s="27"/>
      <c r="K68" s="27"/>
      <c r="L68" s="27"/>
    </row>
    <row r="69" spans="2:12" s="251" customFormat="1" ht="15" customHeight="1" x14ac:dyDescent="0.25">
      <c r="B69" s="66" t="s">
        <v>10</v>
      </c>
      <c r="C69" s="67">
        <v>0.03</v>
      </c>
      <c r="D69" s="33">
        <f t="shared" si="24"/>
        <v>2.2499999999999999E-2</v>
      </c>
      <c r="E69" s="34">
        <f t="shared" si="25"/>
        <v>3.7499999999999999E-2</v>
      </c>
      <c r="F69" s="65"/>
      <c r="G69" s="65"/>
      <c r="H69" s="65"/>
      <c r="I69" s="27"/>
      <c r="J69" s="27"/>
      <c r="K69" s="27"/>
      <c r="L69" s="27"/>
    </row>
    <row r="70" spans="2:12" s="251" customFormat="1" ht="15" customHeight="1" x14ac:dyDescent="0.25">
      <c r="B70" s="66" t="s">
        <v>11</v>
      </c>
      <c r="C70" s="67">
        <v>0.09</v>
      </c>
      <c r="D70" s="33">
        <f t="shared" si="24"/>
        <v>6.7500000000000004E-2</v>
      </c>
      <c r="E70" s="34">
        <f t="shared" si="25"/>
        <v>0.11249999999999999</v>
      </c>
      <c r="F70" s="65"/>
      <c r="G70" s="65"/>
      <c r="H70" s="65"/>
      <c r="I70" s="27"/>
      <c r="J70" s="27"/>
      <c r="K70" s="27"/>
      <c r="L70" s="27"/>
    </row>
    <row r="71" spans="2:12" s="251" customFormat="1" ht="15" customHeight="1" x14ac:dyDescent="0.25">
      <c r="B71" s="66" t="s">
        <v>12</v>
      </c>
      <c r="C71" s="67">
        <v>0.48</v>
      </c>
      <c r="D71" s="33">
        <f t="shared" si="24"/>
        <v>0.36</v>
      </c>
      <c r="E71" s="34">
        <f t="shared" si="25"/>
        <v>0.6</v>
      </c>
      <c r="F71" s="65"/>
      <c r="G71" s="65"/>
      <c r="H71" s="65"/>
      <c r="I71" s="27"/>
      <c r="J71" s="27"/>
      <c r="K71" s="27"/>
      <c r="L71" s="27"/>
    </row>
    <row r="72" spans="2:12" s="251" customFormat="1" ht="15" customHeight="1" x14ac:dyDescent="0.25">
      <c r="B72" s="66" t="s">
        <v>13</v>
      </c>
      <c r="C72" s="67">
        <v>0.16</v>
      </c>
      <c r="D72" s="33">
        <f t="shared" si="24"/>
        <v>0.12</v>
      </c>
      <c r="E72" s="34">
        <f t="shared" si="25"/>
        <v>0.2</v>
      </c>
      <c r="F72" s="65"/>
      <c r="G72" s="65"/>
      <c r="H72" s="65"/>
      <c r="I72" s="27"/>
      <c r="J72" s="27"/>
      <c r="K72" s="27"/>
      <c r="L72" s="27"/>
    </row>
    <row r="73" spans="2:12" s="251" customFormat="1" ht="15" customHeight="1" x14ac:dyDescent="0.25">
      <c r="B73" s="66" t="s">
        <v>14</v>
      </c>
      <c r="C73" s="67">
        <v>0.02</v>
      </c>
      <c r="D73" s="33">
        <f t="shared" si="24"/>
        <v>1.4999999999999999E-2</v>
      </c>
      <c r="E73" s="34">
        <f t="shared" si="25"/>
        <v>2.5000000000000001E-2</v>
      </c>
      <c r="F73" s="65"/>
      <c r="G73" s="65"/>
      <c r="H73" s="65"/>
      <c r="I73" s="27"/>
      <c r="J73" s="27"/>
      <c r="K73" s="27"/>
      <c r="L73" s="27"/>
    </row>
    <row r="74" spans="2:12" s="251" customFormat="1" ht="15" customHeight="1" thickBot="1" x14ac:dyDescent="0.3">
      <c r="B74" s="68" t="s">
        <v>15</v>
      </c>
      <c r="C74" s="69">
        <v>0.15</v>
      </c>
      <c r="D74" s="36">
        <f t="shared" si="24"/>
        <v>0.11249999999999999</v>
      </c>
      <c r="E74" s="37">
        <f t="shared" si="25"/>
        <v>0.1875</v>
      </c>
      <c r="F74" s="65"/>
      <c r="G74" s="65"/>
      <c r="H74" s="65"/>
      <c r="I74" s="27"/>
      <c r="J74" s="27"/>
      <c r="K74" s="27"/>
      <c r="L74" s="27"/>
    </row>
    <row r="75" spans="2:12" s="251" customFormat="1" ht="14.25" x14ac:dyDescent="0.2">
      <c r="C75" s="270"/>
      <c r="D75" s="270"/>
      <c r="E75" s="270"/>
    </row>
    <row r="76" spans="2:12" s="251" customFormat="1" ht="14.25" x14ac:dyDescent="0.2"/>
    <row r="77" spans="2:12" s="251" customFormat="1" ht="14.25" x14ac:dyDescent="0.2"/>
    <row r="78" spans="2:12" s="251" customFormat="1" ht="14.25" x14ac:dyDescent="0.2"/>
    <row r="79" spans="2:12" s="251" customFormat="1" ht="14.25" x14ac:dyDescent="0.2"/>
    <row r="80" spans="2:12" s="251" customFormat="1" ht="14.25" x14ac:dyDescent="0.2"/>
    <row r="81" s="251" customFormat="1" ht="14.25" x14ac:dyDescent="0.2"/>
    <row r="82" s="251" customFormat="1" ht="14.25" x14ac:dyDescent="0.2"/>
    <row r="83" s="251" customFormat="1" ht="14.25" x14ac:dyDescent="0.2"/>
    <row r="84" s="251" customFormat="1" ht="14.25" x14ac:dyDescent="0.2"/>
    <row r="85" s="251" customFormat="1" ht="14.25" x14ac:dyDescent="0.2"/>
    <row r="86" s="251" customFormat="1" ht="14.25" x14ac:dyDescent="0.2"/>
    <row r="87" s="251" customFormat="1" ht="14.25" x14ac:dyDescent="0.2"/>
    <row r="88" s="251" customFormat="1" ht="14.25" x14ac:dyDescent="0.2"/>
    <row r="89" s="251" customFormat="1" ht="14.25" x14ac:dyDescent="0.2"/>
    <row r="90" s="251" customFormat="1" ht="14.25" x14ac:dyDescent="0.2"/>
    <row r="91" s="251" customFormat="1" ht="14.25" x14ac:dyDescent="0.2"/>
    <row r="92" s="251" customFormat="1" ht="14.25" x14ac:dyDescent="0.2"/>
    <row r="93" s="251" customFormat="1" ht="14.25" x14ac:dyDescent="0.2"/>
    <row r="94" s="251" customFormat="1" ht="14.25" x14ac:dyDescent="0.2"/>
    <row r="95" s="251" customFormat="1" ht="14.25" x14ac:dyDescent="0.2"/>
    <row r="96" s="251" customFormat="1" ht="14.25" x14ac:dyDescent="0.2"/>
    <row r="97" s="251" customFormat="1" ht="14.25" x14ac:dyDescent="0.2"/>
    <row r="98" s="251" customFormat="1" ht="14.25" x14ac:dyDescent="0.2"/>
    <row r="99" s="251" customFormat="1" ht="14.25" x14ac:dyDescent="0.2"/>
    <row r="100" s="251" customFormat="1" ht="14.25" x14ac:dyDescent="0.2"/>
    <row r="101" s="251" customFormat="1" ht="14.25" x14ac:dyDescent="0.2"/>
    <row r="102" s="251" customFormat="1" ht="14.25" x14ac:dyDescent="0.2"/>
  </sheetData>
  <mergeCells count="19">
    <mergeCell ref="B66:E66"/>
    <mergeCell ref="B35:L35"/>
    <mergeCell ref="B36:B37"/>
    <mergeCell ref="C36:E36"/>
    <mergeCell ref="F36:L36"/>
    <mergeCell ref="B55:C55"/>
    <mergeCell ref="B60:H60"/>
    <mergeCell ref="G27:I27"/>
    <mergeCell ref="B2:K2"/>
    <mergeCell ref="B3:J3"/>
    <mergeCell ref="B4:J4"/>
    <mergeCell ref="B5:J5"/>
    <mergeCell ref="B6:J6"/>
    <mergeCell ref="B7:J7"/>
    <mergeCell ref="B8:J8"/>
    <mergeCell ref="B9:J9"/>
    <mergeCell ref="B11:J11"/>
    <mergeCell ref="B12:B13"/>
    <mergeCell ref="C12:J12"/>
  </mergeCells>
  <conditionalFormatting sqref="J14">
    <cfRule type="cellIs" dxfId="36" priority="15" operator="between">
      <formula>$D$68</formula>
      <formula>$E$68</formula>
    </cfRule>
  </conditionalFormatting>
  <conditionalFormatting sqref="J15">
    <cfRule type="cellIs" dxfId="35" priority="14" operator="between">
      <formula>$D$69</formula>
      <formula>$E$69</formula>
    </cfRule>
  </conditionalFormatting>
  <conditionalFormatting sqref="J16">
    <cfRule type="cellIs" dxfId="34" priority="1" operator="between">
      <formula>$D$70</formula>
      <formula>$E$70</formula>
    </cfRule>
    <cfRule type="cellIs" priority="13" operator="between">
      <formula>$D$70</formula>
      <formula>$E$70</formula>
    </cfRule>
  </conditionalFormatting>
  <conditionalFormatting sqref="J17">
    <cfRule type="cellIs" dxfId="33" priority="12" operator="between">
      <formula>$D$71</formula>
      <formula>$E$71</formula>
    </cfRule>
  </conditionalFormatting>
  <conditionalFormatting sqref="J18">
    <cfRule type="cellIs" dxfId="32" priority="11" operator="between">
      <formula>$D$72</formula>
      <formula>$E$72</formula>
    </cfRule>
  </conditionalFormatting>
  <conditionalFormatting sqref="J19">
    <cfRule type="cellIs" dxfId="31" priority="9" operator="between">
      <formula>$D$73</formula>
      <formula>$E$73</formula>
    </cfRule>
    <cfRule type="cellIs" dxfId="30" priority="10" operator="between">
      <formula>$D$73</formula>
      <formula>$E$73</formula>
    </cfRule>
  </conditionalFormatting>
  <conditionalFormatting sqref="C26">
    <cfRule type="cellIs" dxfId="29" priority="6" operator="between">
      <formula>$C$63</formula>
      <formula>$C$64</formula>
    </cfRule>
    <cfRule type="cellIs" priority="8" operator="between">
      <formula>$C$63</formula>
      <formula>$C$64</formula>
    </cfRule>
  </conditionalFormatting>
  <conditionalFormatting sqref="D26">
    <cfRule type="cellIs" dxfId="28" priority="7" operator="between">
      <formula>$D$63</formula>
      <formula>$D$64</formula>
    </cfRule>
  </conditionalFormatting>
  <conditionalFormatting sqref="E26">
    <cfRule type="cellIs" dxfId="27" priority="5" operator="between">
      <formula>$E$63</formula>
      <formula>$E$64</formula>
    </cfRule>
  </conditionalFormatting>
  <conditionalFormatting sqref="F26">
    <cfRule type="cellIs" dxfId="26" priority="4" operator="between">
      <formula>$F$63</formula>
      <formula>$F$64</formula>
    </cfRule>
  </conditionalFormatting>
  <conditionalFormatting sqref="G26">
    <cfRule type="cellIs" dxfId="25" priority="3" operator="between">
      <formula>$G$63</formula>
      <formula>$G$64</formula>
    </cfRule>
  </conditionalFormatting>
  <conditionalFormatting sqref="H26">
    <cfRule type="cellIs" dxfId="24" priority="2" operator="between">
      <formula>$H$63</formula>
      <formula>$H$64</formula>
    </cfRule>
  </conditionalFormatting>
  <conditionalFormatting sqref="J27:J33">
    <cfRule type="cellIs" dxfId="23" priority="16" operator="between">
      <formula>$D$74</formula>
      <formula>$E$74</formula>
    </cfRule>
    <cfRule type="cellIs" priority="17" operator="between">
      <formula>$D$74</formula>
      <formula>$E$74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2"/>
  <sheetViews>
    <sheetView topLeftCell="A61" workbookViewId="0">
      <selection activeCell="G56" sqref="G56"/>
    </sheetView>
  </sheetViews>
  <sheetFormatPr defaultRowHeight="15" x14ac:dyDescent="0.25"/>
  <cols>
    <col min="1" max="1" width="9.140625" style="250"/>
    <col min="2" max="2" width="31" style="250" customWidth="1"/>
    <col min="3" max="3" width="15.5703125" style="250" customWidth="1"/>
    <col min="4" max="4" width="13.7109375" style="250" customWidth="1"/>
    <col min="5" max="5" width="16.140625" style="250" customWidth="1"/>
    <col min="6" max="6" width="16.28515625" style="250" customWidth="1"/>
    <col min="7" max="7" width="15.42578125" style="250" customWidth="1"/>
    <col min="8" max="8" width="16" style="250" customWidth="1"/>
    <col min="9" max="9" width="17.5703125" style="250" customWidth="1"/>
    <col min="10" max="10" width="17.42578125" style="250" customWidth="1"/>
    <col min="11" max="11" width="14.140625" style="250" customWidth="1"/>
    <col min="12" max="12" width="16.28515625" style="250" customWidth="1"/>
    <col min="13" max="16384" width="9.140625" style="250"/>
  </cols>
  <sheetData>
    <row r="1" spans="2:12" x14ac:dyDescent="0.25">
      <c r="B1" s="298" t="s">
        <v>147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2:12" ht="40.5" customHeight="1" x14ac:dyDescent="0.25">
      <c r="B2" s="422" t="s">
        <v>185</v>
      </c>
      <c r="C2" s="422"/>
      <c r="D2" s="422"/>
      <c r="E2" s="422"/>
      <c r="F2" s="422"/>
      <c r="G2" s="422"/>
      <c r="H2" s="422"/>
      <c r="I2" s="423"/>
      <c r="J2" s="423"/>
      <c r="K2" s="423"/>
      <c r="L2" s="240"/>
    </row>
    <row r="3" spans="2:12" ht="47.25" customHeight="1" x14ac:dyDescent="0.25">
      <c r="B3" s="424" t="s">
        <v>186</v>
      </c>
      <c r="C3" s="424"/>
      <c r="D3" s="424"/>
      <c r="E3" s="424"/>
      <c r="F3" s="424"/>
      <c r="G3" s="424"/>
      <c r="H3" s="424"/>
      <c r="I3" s="424"/>
      <c r="J3" s="425"/>
      <c r="K3" s="240"/>
      <c r="L3" s="240"/>
    </row>
    <row r="4" spans="2:12" ht="32.25" customHeight="1" x14ac:dyDescent="0.25">
      <c r="B4" s="424" t="s">
        <v>187</v>
      </c>
      <c r="C4" s="424"/>
      <c r="D4" s="424"/>
      <c r="E4" s="424"/>
      <c r="F4" s="424"/>
      <c r="G4" s="424"/>
      <c r="H4" s="424"/>
      <c r="I4" s="424"/>
      <c r="J4" s="425"/>
      <c r="K4" s="240"/>
      <c r="L4" s="240"/>
    </row>
    <row r="5" spans="2:12" ht="30" customHeight="1" x14ac:dyDescent="0.25">
      <c r="B5" s="424" t="s">
        <v>188</v>
      </c>
      <c r="C5" s="424"/>
      <c r="D5" s="424"/>
      <c r="E5" s="424"/>
      <c r="F5" s="424"/>
      <c r="G5" s="424"/>
      <c r="H5" s="424"/>
      <c r="I5" s="424"/>
      <c r="J5" s="425"/>
      <c r="K5" s="240"/>
      <c r="L5" s="240"/>
    </row>
    <row r="6" spans="2:12" ht="30" customHeight="1" x14ac:dyDescent="0.25">
      <c r="B6" s="424" t="s">
        <v>217</v>
      </c>
      <c r="C6" s="424"/>
      <c r="D6" s="424"/>
      <c r="E6" s="424"/>
      <c r="F6" s="424"/>
      <c r="G6" s="424"/>
      <c r="H6" s="424"/>
      <c r="I6" s="424"/>
      <c r="J6" s="425"/>
      <c r="K6" s="240"/>
      <c r="L6" s="240"/>
    </row>
    <row r="7" spans="2:12" ht="30" customHeight="1" x14ac:dyDescent="0.25">
      <c r="B7" s="424" t="s">
        <v>190</v>
      </c>
      <c r="C7" s="424"/>
      <c r="D7" s="424"/>
      <c r="E7" s="424"/>
      <c r="F7" s="424"/>
      <c r="G7" s="424"/>
      <c r="H7" s="424"/>
      <c r="I7" s="424"/>
      <c r="J7" s="425"/>
      <c r="K7" s="240"/>
      <c r="L7" s="240"/>
    </row>
    <row r="8" spans="2:12" ht="30" customHeight="1" x14ac:dyDescent="0.25">
      <c r="B8" s="424" t="s">
        <v>191</v>
      </c>
      <c r="C8" s="424"/>
      <c r="D8" s="424"/>
      <c r="E8" s="424"/>
      <c r="F8" s="424"/>
      <c r="G8" s="424"/>
      <c r="H8" s="424"/>
      <c r="I8" s="424"/>
      <c r="J8" s="425"/>
      <c r="K8" s="240"/>
      <c r="L8" s="240"/>
    </row>
    <row r="9" spans="2:12" ht="30" customHeight="1" x14ac:dyDescent="0.25">
      <c r="B9" s="424" t="s">
        <v>192</v>
      </c>
      <c r="C9" s="424"/>
      <c r="D9" s="424"/>
      <c r="E9" s="424"/>
      <c r="F9" s="424"/>
      <c r="G9" s="424"/>
      <c r="H9" s="424"/>
      <c r="I9" s="424"/>
      <c r="J9" s="425"/>
      <c r="K9" s="240"/>
      <c r="L9" s="240"/>
    </row>
    <row r="10" spans="2:12" s="251" customFormat="1" thickBo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2:12" s="251" customFormat="1" ht="15.75" thickBot="1" x14ac:dyDescent="0.3">
      <c r="B11" s="417" t="s">
        <v>193</v>
      </c>
      <c r="C11" s="426"/>
      <c r="D11" s="426"/>
      <c r="E11" s="426"/>
      <c r="F11" s="426"/>
      <c r="G11" s="426"/>
      <c r="H11" s="426"/>
      <c r="I11" s="426"/>
      <c r="J11" s="427"/>
      <c r="K11" s="27"/>
      <c r="L11" s="27"/>
    </row>
    <row r="12" spans="2:12" s="251" customFormat="1" x14ac:dyDescent="0.25">
      <c r="B12" s="428" t="s">
        <v>0</v>
      </c>
      <c r="C12" s="430" t="s">
        <v>1</v>
      </c>
      <c r="D12" s="431"/>
      <c r="E12" s="431"/>
      <c r="F12" s="431"/>
      <c r="G12" s="431"/>
      <c r="H12" s="431"/>
      <c r="I12" s="431"/>
      <c r="J12" s="432"/>
      <c r="K12" s="27"/>
      <c r="L12" s="27"/>
    </row>
    <row r="13" spans="2:12" s="251" customFormat="1" ht="45.75" thickBot="1" x14ac:dyDescent="0.25">
      <c r="B13" s="429"/>
      <c r="C13" s="15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22</v>
      </c>
      <c r="K13" s="27"/>
      <c r="L13" s="27"/>
    </row>
    <row r="14" spans="2:12" s="251" customFormat="1" ht="15" customHeight="1" x14ac:dyDescent="0.25">
      <c r="B14" s="299" t="str">
        <f>'Custo Perfil e Carga Horária'!B12</f>
        <v>Gerente de Projetos</v>
      </c>
      <c r="C14" s="6"/>
      <c r="D14" s="3"/>
      <c r="E14" s="3"/>
      <c r="F14" s="3"/>
      <c r="G14" s="3"/>
      <c r="H14" s="3"/>
      <c r="I14" s="76">
        <f>SUM(C14:H14)</f>
        <v>0</v>
      </c>
      <c r="J14" s="17">
        <f>IF($I$25=0,0,I14/$I$25)</f>
        <v>0</v>
      </c>
      <c r="K14" s="27"/>
      <c r="L14" s="298"/>
    </row>
    <row r="15" spans="2:12" s="251" customFormat="1" ht="15" customHeight="1" x14ac:dyDescent="0.25">
      <c r="B15" s="300" t="str">
        <f>'Custo Perfil e Carga Horária'!B13</f>
        <v>Analista de Negócio</v>
      </c>
      <c r="C15" s="7"/>
      <c r="D15" s="4"/>
      <c r="E15" s="4"/>
      <c r="F15" s="4"/>
      <c r="G15" s="4"/>
      <c r="H15" s="4"/>
      <c r="I15" s="77">
        <f t="shared" ref="I15" si="0">SUM(C15:H15)</f>
        <v>0</v>
      </c>
      <c r="J15" s="18">
        <f>IF($I$25=0,0,I15/$I$25)</f>
        <v>0</v>
      </c>
      <c r="K15" s="27"/>
      <c r="L15" s="301"/>
    </row>
    <row r="16" spans="2:12" s="251" customFormat="1" ht="15" customHeight="1" x14ac:dyDescent="0.25">
      <c r="B16" s="300" t="str">
        <f>'Custo Perfil e Carga Horária'!B15</f>
        <v>Arquiteto PHP</v>
      </c>
      <c r="C16" s="7"/>
      <c r="D16" s="4"/>
      <c r="E16" s="4"/>
      <c r="F16" s="4"/>
      <c r="G16" s="4"/>
      <c r="H16" s="4"/>
      <c r="I16" s="77">
        <f>SUM(C16:H16)</f>
        <v>0</v>
      </c>
      <c r="J16" s="18">
        <f>IF($I$25=0,0,I16/$I$25)</f>
        <v>0</v>
      </c>
      <c r="K16" s="27"/>
      <c r="L16" s="301"/>
    </row>
    <row r="17" spans="2:12" s="251" customFormat="1" ht="15" customHeight="1" x14ac:dyDescent="0.25">
      <c r="B17" s="300" t="str">
        <f>'Custo Perfil e Carga Horária'!B17</f>
        <v>Programador PHP</v>
      </c>
      <c r="C17" s="7"/>
      <c r="D17" s="4"/>
      <c r="E17" s="4"/>
      <c r="F17" s="4"/>
      <c r="G17" s="4"/>
      <c r="H17" s="4"/>
      <c r="I17" s="77">
        <f>SUM(C17:H17)</f>
        <v>0</v>
      </c>
      <c r="J17" s="18">
        <f t="shared" ref="J17:J21" si="1">IF($I$25=0,0,I17/$I$25)</f>
        <v>0</v>
      </c>
      <c r="K17" s="27"/>
      <c r="L17" s="301"/>
    </row>
    <row r="18" spans="2:12" s="251" customFormat="1" ht="15" customHeight="1" x14ac:dyDescent="0.25">
      <c r="B18" s="300" t="str">
        <f>'Custo Perfil e Carga Horária'!B18</f>
        <v>Analista de Qualidade e Teste</v>
      </c>
      <c r="C18" s="7"/>
      <c r="D18" s="4"/>
      <c r="E18" s="4"/>
      <c r="F18" s="4"/>
      <c r="G18" s="4"/>
      <c r="H18" s="4"/>
      <c r="I18" s="77">
        <f t="shared" ref="I18" si="2">SUM(C18:H18)</f>
        <v>0</v>
      </c>
      <c r="J18" s="18">
        <f>IF($I$25=0,0,I18/$I$25)</f>
        <v>0</v>
      </c>
      <c r="K18" s="27"/>
      <c r="L18" s="301"/>
    </row>
    <row r="19" spans="2:12" s="251" customFormat="1" ht="15" customHeight="1" thickBot="1" x14ac:dyDescent="0.3">
      <c r="B19" s="300" t="str">
        <f>'Custo Perfil e Carga Horária'!B19</f>
        <v>Designer Gráfico</v>
      </c>
      <c r="C19" s="10"/>
      <c r="D19" s="11"/>
      <c r="E19" s="11"/>
      <c r="F19" s="11"/>
      <c r="G19" s="11"/>
      <c r="H19" s="11"/>
      <c r="I19" s="78">
        <f>SUM(C19:H19)</f>
        <v>0</v>
      </c>
      <c r="J19" s="19">
        <f t="shared" si="1"/>
        <v>0</v>
      </c>
      <c r="K19" s="27"/>
      <c r="L19" s="301"/>
    </row>
    <row r="20" spans="2:12" s="251" customFormat="1" ht="15" customHeight="1" x14ac:dyDescent="0.25">
      <c r="B20" s="252"/>
      <c r="C20" s="8"/>
      <c r="D20" s="9"/>
      <c r="E20" s="9"/>
      <c r="F20" s="9"/>
      <c r="G20" s="9"/>
      <c r="H20" s="9"/>
      <c r="I20" s="79">
        <f t="shared" ref="I20:I21" si="3">SUM(C20:H20)</f>
        <v>0</v>
      </c>
      <c r="J20" s="86">
        <f t="shared" si="1"/>
        <v>0</v>
      </c>
      <c r="K20" s="27"/>
      <c r="L20" s="27"/>
    </row>
    <row r="21" spans="2:12" s="251" customFormat="1" ht="15" customHeight="1" x14ac:dyDescent="0.25">
      <c r="B21" s="253"/>
      <c r="C21" s="7"/>
      <c r="D21" s="4"/>
      <c r="E21" s="4"/>
      <c r="F21" s="4"/>
      <c r="G21" s="4"/>
      <c r="H21" s="4"/>
      <c r="I21" s="80">
        <f t="shared" si="3"/>
        <v>0</v>
      </c>
      <c r="J21" s="87">
        <f t="shared" si="1"/>
        <v>0</v>
      </c>
      <c r="K21" s="27"/>
      <c r="L21" s="274"/>
    </row>
    <row r="22" spans="2:12" s="251" customFormat="1" ht="15" customHeight="1" x14ac:dyDescent="0.25">
      <c r="B22" s="254"/>
      <c r="C22" s="20"/>
      <c r="D22" s="21"/>
      <c r="E22" s="21"/>
      <c r="F22" s="21"/>
      <c r="G22" s="21"/>
      <c r="H22" s="21"/>
      <c r="I22" s="80">
        <f>SUM(C22:H22)</f>
        <v>0</v>
      </c>
      <c r="J22" s="87">
        <f>IF($I$25=0,0,I22/$I$25)</f>
        <v>0</v>
      </c>
      <c r="K22" s="27"/>
      <c r="L22" s="27"/>
    </row>
    <row r="23" spans="2:12" s="251" customFormat="1" ht="15" customHeight="1" x14ac:dyDescent="0.25">
      <c r="B23" s="254"/>
      <c r="C23" s="20"/>
      <c r="D23" s="21"/>
      <c r="E23" s="21"/>
      <c r="F23" s="21"/>
      <c r="G23" s="21"/>
      <c r="H23" s="21"/>
      <c r="I23" s="80">
        <f>SUM(C23:H23)</f>
        <v>0</v>
      </c>
      <c r="J23" s="87">
        <f>IF($I$25=0,0,I23/$I$25)</f>
        <v>0</v>
      </c>
      <c r="K23" s="27"/>
      <c r="L23" s="27"/>
    </row>
    <row r="24" spans="2:12" s="251" customFormat="1" ht="15" customHeight="1" thickBot="1" x14ac:dyDescent="0.3">
      <c r="B24" s="255"/>
      <c r="C24" s="29"/>
      <c r="D24" s="30"/>
      <c r="E24" s="30"/>
      <c r="F24" s="30"/>
      <c r="G24" s="30"/>
      <c r="H24" s="30"/>
      <c r="I24" s="81">
        <f>SUM(C24:H24)</f>
        <v>0</v>
      </c>
      <c r="J24" s="85">
        <f>IF($I$25=0,0,I24/$I$25)</f>
        <v>0</v>
      </c>
      <c r="K24" s="27"/>
      <c r="L24" s="27"/>
    </row>
    <row r="25" spans="2:12" s="251" customFormat="1" ht="18.75" thickBot="1" x14ac:dyDescent="0.3">
      <c r="B25" s="22" t="s">
        <v>8</v>
      </c>
      <c r="C25" s="84">
        <f t="shared" ref="C25:H25" si="4">SUM(C14:C24)</f>
        <v>0</v>
      </c>
      <c r="D25" s="81">
        <f t="shared" si="4"/>
        <v>0</v>
      </c>
      <c r="E25" s="81">
        <f t="shared" si="4"/>
        <v>0</v>
      </c>
      <c r="F25" s="81">
        <f t="shared" si="4"/>
        <v>0</v>
      </c>
      <c r="G25" s="81">
        <f t="shared" si="4"/>
        <v>0</v>
      </c>
      <c r="H25" s="81">
        <f t="shared" si="4"/>
        <v>0</v>
      </c>
      <c r="I25" s="82">
        <f>SUM(C25:H25)</f>
        <v>0</v>
      </c>
      <c r="J25" s="85">
        <f>SUM(J14:J24)</f>
        <v>0</v>
      </c>
      <c r="K25" s="27"/>
      <c r="L25" s="27"/>
    </row>
    <row r="26" spans="2:12" s="251" customFormat="1" ht="56.25" customHeight="1" thickBot="1" x14ac:dyDescent="0.3">
      <c r="B26" s="23" t="s">
        <v>21</v>
      </c>
      <c r="C26" s="24">
        <f>IF($I$25=0,0,C25/$I$25)</f>
        <v>0</v>
      </c>
      <c r="D26" s="25">
        <f t="shared" ref="D26:H26" si="5">IF($I$25=0,0,D25/$I$25)</f>
        <v>0</v>
      </c>
      <c r="E26" s="25">
        <f t="shared" si="5"/>
        <v>0</v>
      </c>
      <c r="F26" s="25">
        <f t="shared" si="5"/>
        <v>0</v>
      </c>
      <c r="G26" s="25">
        <f t="shared" si="5"/>
        <v>0</v>
      </c>
      <c r="H26" s="25">
        <f t="shared" si="5"/>
        <v>0</v>
      </c>
      <c r="I26" s="83">
        <f>SUM(C26:H26)</f>
        <v>0</v>
      </c>
      <c r="J26" s="26"/>
      <c r="K26" s="27"/>
      <c r="L26" s="27"/>
    </row>
    <row r="27" spans="2:12" s="251" customFormat="1" ht="15.75" customHeight="1" thickBot="1" x14ac:dyDescent="0.3">
      <c r="B27" s="27"/>
      <c r="C27" s="27"/>
      <c r="D27" s="27"/>
      <c r="E27" s="27"/>
      <c r="F27" s="27"/>
      <c r="G27" s="419" t="s">
        <v>145</v>
      </c>
      <c r="H27" s="420"/>
      <c r="I27" s="421"/>
      <c r="J27" s="28">
        <f>SUM(J20:J24)</f>
        <v>0</v>
      </c>
      <c r="K27" s="27"/>
      <c r="L27" s="27"/>
    </row>
    <row r="28" spans="2:12" s="251" customFormat="1" ht="15.75" customHeight="1" x14ac:dyDescent="0.25">
      <c r="B28" s="27"/>
      <c r="C28" s="27"/>
      <c r="D28" s="27"/>
      <c r="E28" s="27"/>
      <c r="F28" s="27"/>
      <c r="G28" s="62"/>
      <c r="H28" s="62"/>
      <c r="I28" s="62"/>
      <c r="J28" s="302"/>
      <c r="K28" s="27"/>
      <c r="L28" s="27"/>
    </row>
    <row r="29" spans="2:12" s="251" customFormat="1" ht="15.75" customHeight="1" x14ac:dyDescent="0.25">
      <c r="B29" s="27"/>
      <c r="C29" s="27"/>
      <c r="D29" s="27"/>
      <c r="E29" s="27"/>
      <c r="F29" s="27"/>
      <c r="G29" s="62"/>
      <c r="H29" s="62"/>
      <c r="I29" s="62"/>
      <c r="J29" s="302"/>
      <c r="K29" s="27"/>
      <c r="L29" s="27"/>
    </row>
    <row r="30" spans="2:12" s="251" customFormat="1" ht="15.75" customHeight="1" x14ac:dyDescent="0.25">
      <c r="B30" s="298" t="s">
        <v>148</v>
      </c>
      <c r="C30" s="27"/>
      <c r="D30" s="27"/>
      <c r="E30" s="27"/>
      <c r="F30" s="27"/>
      <c r="G30" s="62"/>
      <c r="H30" s="62"/>
      <c r="I30" s="62"/>
      <c r="J30" s="302"/>
      <c r="K30" s="27"/>
      <c r="L30" s="27"/>
    </row>
    <row r="31" spans="2:12" s="251" customFormat="1" ht="15.75" customHeight="1" x14ac:dyDescent="0.25">
      <c r="B31" s="301" t="s">
        <v>194</v>
      </c>
      <c r="C31" s="27"/>
      <c r="D31" s="27"/>
      <c r="E31" s="27"/>
      <c r="F31" s="27"/>
      <c r="G31" s="62"/>
      <c r="H31" s="62"/>
      <c r="I31" s="62"/>
      <c r="J31" s="302"/>
      <c r="K31" s="27"/>
      <c r="L31" s="27"/>
    </row>
    <row r="32" spans="2:12" s="251" customFormat="1" ht="15.75" customHeight="1" x14ac:dyDescent="0.25">
      <c r="B32" s="301" t="s">
        <v>195</v>
      </c>
      <c r="C32" s="27"/>
      <c r="D32" s="27"/>
      <c r="E32" s="27"/>
      <c r="F32" s="27"/>
      <c r="G32" s="62"/>
      <c r="H32" s="62"/>
      <c r="I32" s="62"/>
      <c r="J32" s="302"/>
      <c r="K32" s="27"/>
      <c r="L32" s="27"/>
    </row>
    <row r="33" spans="2:12" s="251" customFormat="1" ht="15.75" customHeight="1" x14ac:dyDescent="0.25">
      <c r="B33" s="301" t="s">
        <v>196</v>
      </c>
      <c r="C33" s="27"/>
      <c r="D33" s="27"/>
      <c r="E33" s="27"/>
      <c r="F33" s="27"/>
      <c r="G33" s="62"/>
      <c r="H33" s="62"/>
      <c r="I33" s="62"/>
      <c r="J33" s="302"/>
      <c r="K33" s="27"/>
      <c r="L33" s="27"/>
    </row>
    <row r="34" spans="2:12" s="251" customFormat="1" ht="15.75" thickBot="1" x14ac:dyDescent="0.3">
      <c r="B34" s="303"/>
      <c r="C34" s="304"/>
      <c r="D34" s="305"/>
      <c r="E34" s="306"/>
      <c r="F34" s="27"/>
      <c r="G34" s="27"/>
      <c r="H34" s="27"/>
      <c r="I34" s="27"/>
      <c r="J34" s="27"/>
      <c r="K34" s="27"/>
      <c r="L34" s="27"/>
    </row>
    <row r="35" spans="2:12" s="251" customFormat="1" ht="15.75" thickBot="1" x14ac:dyDescent="0.3">
      <c r="B35" s="417" t="s">
        <v>197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7"/>
    </row>
    <row r="36" spans="2:12" s="251" customFormat="1" ht="15.75" thickBot="1" x14ac:dyDescent="0.3">
      <c r="B36" s="428" t="s">
        <v>0</v>
      </c>
      <c r="C36" s="437" t="s">
        <v>198</v>
      </c>
      <c r="D36" s="438"/>
      <c r="E36" s="438"/>
      <c r="F36" s="437" t="s">
        <v>1</v>
      </c>
      <c r="G36" s="438"/>
      <c r="H36" s="438"/>
      <c r="I36" s="438"/>
      <c r="J36" s="438"/>
      <c r="K36" s="438"/>
      <c r="L36" s="439"/>
    </row>
    <row r="37" spans="2:12" s="251" customFormat="1" ht="47.25" customHeight="1" thickBot="1" x14ac:dyDescent="0.25">
      <c r="B37" s="436"/>
      <c r="C37" s="307" t="s">
        <v>24</v>
      </c>
      <c r="D37" s="308" t="s">
        <v>25</v>
      </c>
      <c r="E37" s="308" t="s">
        <v>199</v>
      </c>
      <c r="F37" s="308" t="s">
        <v>2</v>
      </c>
      <c r="G37" s="309" t="s">
        <v>3</v>
      </c>
      <c r="H37" s="309" t="s">
        <v>4</v>
      </c>
      <c r="I37" s="309" t="s">
        <v>5</v>
      </c>
      <c r="J37" s="309" t="s">
        <v>6</v>
      </c>
      <c r="K37" s="309" t="s">
        <v>7</v>
      </c>
      <c r="L37" s="310" t="s">
        <v>27</v>
      </c>
    </row>
    <row r="38" spans="2:12" s="251" customFormat="1" ht="15" customHeight="1" x14ac:dyDescent="0.25">
      <c r="B38" s="311" t="str">
        <f t="shared" ref="B38:B48" si="6">IF(ISBLANK(B14),"",B14)</f>
        <v>Gerente de Projetos</v>
      </c>
      <c r="C38" s="256"/>
      <c r="D38" s="257"/>
      <c r="E38" s="258"/>
      <c r="F38" s="71">
        <f t="shared" ref="F38:K38" si="7">C14*$E$38</f>
        <v>0</v>
      </c>
      <c r="G38" s="71">
        <f t="shared" si="7"/>
        <v>0</v>
      </c>
      <c r="H38" s="71">
        <f t="shared" si="7"/>
        <v>0</v>
      </c>
      <c r="I38" s="71">
        <f t="shared" si="7"/>
        <v>0</v>
      </c>
      <c r="J38" s="71">
        <f t="shared" si="7"/>
        <v>0</v>
      </c>
      <c r="K38" s="71">
        <f t="shared" si="7"/>
        <v>0</v>
      </c>
      <c r="L38" s="312">
        <f>SUM(F38:K38)</f>
        <v>0</v>
      </c>
    </row>
    <row r="39" spans="2:12" s="251" customFormat="1" ht="15" customHeight="1" x14ac:dyDescent="0.25">
      <c r="B39" s="313" t="str">
        <f t="shared" si="6"/>
        <v>Analista de Negócio</v>
      </c>
      <c r="C39" s="259"/>
      <c r="D39" s="260"/>
      <c r="E39" s="261"/>
      <c r="F39" s="72">
        <f t="shared" ref="F39:K39" si="8">C15*$E$39</f>
        <v>0</v>
      </c>
      <c r="G39" s="72">
        <f t="shared" si="8"/>
        <v>0</v>
      </c>
      <c r="H39" s="72">
        <f t="shared" si="8"/>
        <v>0</v>
      </c>
      <c r="I39" s="72">
        <f t="shared" si="8"/>
        <v>0</v>
      </c>
      <c r="J39" s="72">
        <f t="shared" si="8"/>
        <v>0</v>
      </c>
      <c r="K39" s="72">
        <f t="shared" si="8"/>
        <v>0</v>
      </c>
      <c r="L39" s="314">
        <f>SUM(F39:K39)</f>
        <v>0</v>
      </c>
    </row>
    <row r="40" spans="2:12" s="251" customFormat="1" ht="15" customHeight="1" x14ac:dyDescent="0.25">
      <c r="B40" s="313" t="str">
        <f t="shared" si="6"/>
        <v>Arquiteto PHP</v>
      </c>
      <c r="C40" s="259"/>
      <c r="D40" s="260"/>
      <c r="E40" s="261"/>
      <c r="F40" s="72">
        <f t="shared" ref="F40:K40" si="9">C16*$E$40</f>
        <v>0</v>
      </c>
      <c r="G40" s="72">
        <f t="shared" si="9"/>
        <v>0</v>
      </c>
      <c r="H40" s="72">
        <f t="shared" si="9"/>
        <v>0</v>
      </c>
      <c r="I40" s="72">
        <f t="shared" si="9"/>
        <v>0</v>
      </c>
      <c r="J40" s="72">
        <f t="shared" si="9"/>
        <v>0</v>
      </c>
      <c r="K40" s="72">
        <f t="shared" si="9"/>
        <v>0</v>
      </c>
      <c r="L40" s="314">
        <f>SUM(F40:K40)</f>
        <v>0</v>
      </c>
    </row>
    <row r="41" spans="2:12" s="251" customFormat="1" ht="15" customHeight="1" x14ac:dyDescent="0.25">
      <c r="B41" s="313" t="str">
        <f t="shared" si="6"/>
        <v>Programador PHP</v>
      </c>
      <c r="C41" s="259"/>
      <c r="D41" s="260"/>
      <c r="E41" s="261"/>
      <c r="F41" s="72">
        <f t="shared" ref="F41:K41" si="10">C17*$E$41</f>
        <v>0</v>
      </c>
      <c r="G41" s="72">
        <f t="shared" si="10"/>
        <v>0</v>
      </c>
      <c r="H41" s="72">
        <f t="shared" si="10"/>
        <v>0</v>
      </c>
      <c r="I41" s="72">
        <f t="shared" si="10"/>
        <v>0</v>
      </c>
      <c r="J41" s="72">
        <f t="shared" si="10"/>
        <v>0</v>
      </c>
      <c r="K41" s="72">
        <f t="shared" si="10"/>
        <v>0</v>
      </c>
      <c r="L41" s="314">
        <f t="shared" ref="L41:L42" si="11">SUM(F41:K41)</f>
        <v>0</v>
      </c>
    </row>
    <row r="42" spans="2:12" s="251" customFormat="1" ht="15" customHeight="1" x14ac:dyDescent="0.25">
      <c r="B42" s="313" t="str">
        <f t="shared" si="6"/>
        <v>Analista de Qualidade e Teste</v>
      </c>
      <c r="C42" s="259"/>
      <c r="D42" s="260"/>
      <c r="E42" s="261"/>
      <c r="F42" s="72">
        <f t="shared" ref="F42:K42" si="12">C18*$E$42</f>
        <v>0</v>
      </c>
      <c r="G42" s="72">
        <f t="shared" si="12"/>
        <v>0</v>
      </c>
      <c r="H42" s="72">
        <f t="shared" si="12"/>
        <v>0</v>
      </c>
      <c r="I42" s="72">
        <f t="shared" si="12"/>
        <v>0</v>
      </c>
      <c r="J42" s="72">
        <f t="shared" si="12"/>
        <v>0</v>
      </c>
      <c r="K42" s="72">
        <f t="shared" si="12"/>
        <v>0</v>
      </c>
      <c r="L42" s="314">
        <f t="shared" si="11"/>
        <v>0</v>
      </c>
    </row>
    <row r="43" spans="2:12" s="251" customFormat="1" ht="15" customHeight="1" thickBot="1" x14ac:dyDescent="0.3">
      <c r="B43" s="315" t="str">
        <f t="shared" si="6"/>
        <v>Designer Gráfico</v>
      </c>
      <c r="C43" s="262"/>
      <c r="D43" s="263"/>
      <c r="E43" s="264"/>
      <c r="F43" s="75">
        <f t="shared" ref="F43:K43" si="13">C19*$E$43</f>
        <v>0</v>
      </c>
      <c r="G43" s="75">
        <f t="shared" si="13"/>
        <v>0</v>
      </c>
      <c r="H43" s="75">
        <f t="shared" si="13"/>
        <v>0</v>
      </c>
      <c r="I43" s="75">
        <f t="shared" si="13"/>
        <v>0</v>
      </c>
      <c r="J43" s="75">
        <f t="shared" si="13"/>
        <v>0</v>
      </c>
      <c r="K43" s="75">
        <f t="shared" si="13"/>
        <v>0</v>
      </c>
      <c r="L43" s="316">
        <f>SUM(F43:K43)</f>
        <v>0</v>
      </c>
    </row>
    <row r="44" spans="2:12" s="251" customFormat="1" ht="15" customHeight="1" x14ac:dyDescent="0.25">
      <c r="B44" s="311" t="str">
        <f t="shared" si="6"/>
        <v/>
      </c>
      <c r="C44" s="256"/>
      <c r="D44" s="257"/>
      <c r="E44" s="265"/>
      <c r="F44" s="317">
        <f t="shared" ref="F44:K44" si="14">C20*$E$44</f>
        <v>0</v>
      </c>
      <c r="G44" s="318">
        <f t="shared" si="14"/>
        <v>0</v>
      </c>
      <c r="H44" s="318">
        <f t="shared" si="14"/>
        <v>0</v>
      </c>
      <c r="I44" s="318">
        <f t="shared" si="14"/>
        <v>0</v>
      </c>
      <c r="J44" s="318">
        <f t="shared" si="14"/>
        <v>0</v>
      </c>
      <c r="K44" s="319">
        <f t="shared" si="14"/>
        <v>0</v>
      </c>
      <c r="L44" s="320">
        <f t="shared" ref="L44:L45" si="15">SUM(F44:K44)</f>
        <v>0</v>
      </c>
    </row>
    <row r="45" spans="2:12" s="251" customFormat="1" ht="15" customHeight="1" x14ac:dyDescent="0.25">
      <c r="B45" s="313" t="str">
        <f t="shared" si="6"/>
        <v/>
      </c>
      <c r="C45" s="259"/>
      <c r="D45" s="260"/>
      <c r="E45" s="266"/>
      <c r="F45" s="321">
        <f t="shared" ref="F45:K45" si="16">C21*$E$45</f>
        <v>0</v>
      </c>
      <c r="G45" s="72">
        <f t="shared" si="16"/>
        <v>0</v>
      </c>
      <c r="H45" s="72">
        <f t="shared" si="16"/>
        <v>0</v>
      </c>
      <c r="I45" s="72">
        <f t="shared" si="16"/>
        <v>0</v>
      </c>
      <c r="J45" s="72">
        <f t="shared" si="16"/>
        <v>0</v>
      </c>
      <c r="K45" s="73">
        <f t="shared" si="16"/>
        <v>0</v>
      </c>
      <c r="L45" s="74">
        <f t="shared" si="15"/>
        <v>0</v>
      </c>
    </row>
    <row r="46" spans="2:12" s="251" customFormat="1" ht="15" customHeight="1" x14ac:dyDescent="0.25">
      <c r="B46" s="313" t="str">
        <f t="shared" si="6"/>
        <v/>
      </c>
      <c r="C46" s="259"/>
      <c r="D46" s="260"/>
      <c r="E46" s="266"/>
      <c r="F46" s="321">
        <f t="shared" ref="F46:K46" si="17">C22*$E$46</f>
        <v>0</v>
      </c>
      <c r="G46" s="72">
        <f t="shared" si="17"/>
        <v>0</v>
      </c>
      <c r="H46" s="72">
        <f t="shared" si="17"/>
        <v>0</v>
      </c>
      <c r="I46" s="72">
        <f t="shared" si="17"/>
        <v>0</v>
      </c>
      <c r="J46" s="72">
        <f t="shared" si="17"/>
        <v>0</v>
      </c>
      <c r="K46" s="73">
        <f t="shared" si="17"/>
        <v>0</v>
      </c>
      <c r="L46" s="74">
        <f>SUM(F46:K46)</f>
        <v>0</v>
      </c>
    </row>
    <row r="47" spans="2:12" s="251" customFormat="1" ht="15" customHeight="1" x14ac:dyDescent="0.25">
      <c r="B47" s="313" t="str">
        <f t="shared" si="6"/>
        <v/>
      </c>
      <c r="C47" s="259"/>
      <c r="D47" s="260"/>
      <c r="E47" s="266"/>
      <c r="F47" s="321">
        <f t="shared" ref="F47:K47" si="18">C23*$E$47</f>
        <v>0</v>
      </c>
      <c r="G47" s="72">
        <f t="shared" si="18"/>
        <v>0</v>
      </c>
      <c r="H47" s="72">
        <f t="shared" si="18"/>
        <v>0</v>
      </c>
      <c r="I47" s="72">
        <f t="shared" si="18"/>
        <v>0</v>
      </c>
      <c r="J47" s="72">
        <f t="shared" si="18"/>
        <v>0</v>
      </c>
      <c r="K47" s="73">
        <f t="shared" si="18"/>
        <v>0</v>
      </c>
      <c r="L47" s="74">
        <f t="shared" ref="L47:L48" si="19">SUM(F47:K47)</f>
        <v>0</v>
      </c>
    </row>
    <row r="48" spans="2:12" s="251" customFormat="1" ht="15" customHeight="1" thickBot="1" x14ac:dyDescent="0.3">
      <c r="B48" s="322" t="str">
        <f t="shared" si="6"/>
        <v/>
      </c>
      <c r="C48" s="267"/>
      <c r="D48" s="268"/>
      <c r="E48" s="269"/>
      <c r="F48" s="323">
        <f t="shared" ref="F48:K48" si="20">C24*$E$48</f>
        <v>0</v>
      </c>
      <c r="G48" s="324">
        <f t="shared" si="20"/>
        <v>0</v>
      </c>
      <c r="H48" s="324">
        <f t="shared" si="20"/>
        <v>0</v>
      </c>
      <c r="I48" s="324">
        <f t="shared" si="20"/>
        <v>0</v>
      </c>
      <c r="J48" s="324">
        <f t="shared" si="20"/>
        <v>0</v>
      </c>
      <c r="K48" s="325">
        <f t="shared" si="20"/>
        <v>0</v>
      </c>
      <c r="L48" s="326">
        <f t="shared" si="19"/>
        <v>0</v>
      </c>
    </row>
    <row r="49" spans="2:12" s="251" customFormat="1" ht="15" customHeight="1" thickBot="1" x14ac:dyDescent="0.3">
      <c r="B49" s="327"/>
      <c r="C49" s="328"/>
      <c r="D49" s="329"/>
      <c r="E49" s="330" t="s">
        <v>27</v>
      </c>
      <c r="F49" s="331">
        <f t="shared" ref="F49:K49" si="21">SUM(F38:F48)</f>
        <v>0</v>
      </c>
      <c r="G49" s="331">
        <f t="shared" si="21"/>
        <v>0</v>
      </c>
      <c r="H49" s="331">
        <f t="shared" si="21"/>
        <v>0</v>
      </c>
      <c r="I49" s="331">
        <f t="shared" si="21"/>
        <v>0</v>
      </c>
      <c r="J49" s="331">
        <f t="shared" si="21"/>
        <v>0</v>
      </c>
      <c r="K49" s="331">
        <f t="shared" si="21"/>
        <v>0</v>
      </c>
      <c r="L49" s="332">
        <f>SUM(F49:K49)</f>
        <v>0</v>
      </c>
    </row>
    <row r="50" spans="2:12" s="251" customFormat="1" x14ac:dyDescent="0.25">
      <c r="B50" s="27"/>
      <c r="C50" s="27"/>
      <c r="D50" s="27"/>
      <c r="E50" s="27"/>
      <c r="F50" s="27"/>
      <c r="G50" s="27"/>
      <c r="H50" s="27"/>
      <c r="I50" s="27"/>
      <c r="J50" s="333"/>
      <c r="K50" s="27"/>
      <c r="L50" s="27"/>
    </row>
    <row r="51" spans="2:12" s="251" customFormat="1" thickBo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2:12" s="251" customFormat="1" ht="18.75" thickBot="1" x14ac:dyDescent="0.3">
      <c r="B52" s="338" t="s">
        <v>28</v>
      </c>
      <c r="C52" s="339"/>
      <c r="D52" s="340"/>
      <c r="E52" s="341">
        <f>L49</f>
        <v>0</v>
      </c>
      <c r="F52" s="27"/>
      <c r="G52" s="27"/>
      <c r="H52" s="27"/>
      <c r="I52" s="27"/>
      <c r="J52" s="27"/>
      <c r="K52" s="27"/>
      <c r="L52" s="27"/>
    </row>
    <row r="53" spans="2:12" s="251" customFormat="1" ht="14.25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2:12" s="251" customFormat="1" thickBot="1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2:12" s="251" customFormat="1" ht="30" customHeight="1" thickBot="1" x14ac:dyDescent="0.3">
      <c r="B55" s="440" t="s">
        <v>200</v>
      </c>
      <c r="C55" s="441"/>
      <c r="D55" s="27"/>
      <c r="E55" s="27"/>
      <c r="F55" s="27"/>
      <c r="G55" s="27"/>
      <c r="H55" s="27"/>
      <c r="I55" s="27"/>
      <c r="J55" s="27"/>
      <c r="K55" s="27"/>
      <c r="L55" s="27"/>
    </row>
    <row r="56" spans="2:12" s="251" customFormat="1" ht="29.25" customHeight="1" thickBot="1" x14ac:dyDescent="0.3">
      <c r="B56" s="42" t="s">
        <v>16</v>
      </c>
      <c r="C56" s="43">
        <v>0.1</v>
      </c>
      <c r="D56" s="27"/>
      <c r="E56" s="27"/>
      <c r="F56" s="27"/>
      <c r="G56" s="27"/>
      <c r="H56" s="27"/>
      <c r="I56" s="27"/>
      <c r="J56" s="27"/>
      <c r="K56" s="27"/>
      <c r="L56" s="27"/>
    </row>
    <row r="57" spans="2:12" s="251" customFormat="1" ht="38.25" customHeight="1" thickBot="1" x14ac:dyDescent="0.3">
      <c r="B57" s="44" t="s">
        <v>17</v>
      </c>
      <c r="C57" s="45">
        <v>0.25</v>
      </c>
      <c r="D57" s="27"/>
      <c r="E57" s="27"/>
      <c r="F57" s="27"/>
      <c r="G57" s="27"/>
      <c r="H57" s="27"/>
      <c r="I57" s="27"/>
      <c r="J57" s="27"/>
      <c r="K57" s="27"/>
      <c r="L57" s="27"/>
    </row>
    <row r="58" spans="2:12" s="251" customFormat="1" ht="14.25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2:12" s="251" customFormat="1" thickBot="1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2:12" s="251" customFormat="1" ht="15.75" thickBot="1" x14ac:dyDescent="0.3">
      <c r="B60" s="417" t="s">
        <v>201</v>
      </c>
      <c r="C60" s="442"/>
      <c r="D60" s="442"/>
      <c r="E60" s="442"/>
      <c r="F60" s="442"/>
      <c r="G60" s="442"/>
      <c r="H60" s="443"/>
      <c r="I60" s="334"/>
      <c r="J60" s="335"/>
      <c r="K60" s="27"/>
      <c r="L60" s="27"/>
    </row>
    <row r="61" spans="2:12" s="251" customFormat="1" ht="30" x14ac:dyDescent="0.2">
      <c r="B61" s="46" t="s">
        <v>20</v>
      </c>
      <c r="C61" s="47" t="s">
        <v>2</v>
      </c>
      <c r="D61" s="48" t="s">
        <v>3</v>
      </c>
      <c r="E61" s="48" t="s">
        <v>4</v>
      </c>
      <c r="F61" s="48" t="s">
        <v>5</v>
      </c>
      <c r="G61" s="48" t="s">
        <v>6</v>
      </c>
      <c r="H61" s="49" t="s">
        <v>7</v>
      </c>
      <c r="I61" s="336"/>
      <c r="J61" s="336"/>
      <c r="K61" s="27"/>
      <c r="L61" s="27"/>
    </row>
    <row r="62" spans="2:12" s="251" customFormat="1" x14ac:dyDescent="0.25">
      <c r="B62" s="50" t="s">
        <v>153</v>
      </c>
      <c r="C62" s="51">
        <v>0.25</v>
      </c>
      <c r="D62" s="52">
        <v>0.15</v>
      </c>
      <c r="E62" s="52">
        <v>0.4</v>
      </c>
      <c r="F62" s="52">
        <v>0.1</v>
      </c>
      <c r="G62" s="52">
        <v>0.05</v>
      </c>
      <c r="H62" s="53">
        <v>0.05</v>
      </c>
      <c r="I62" s="337"/>
      <c r="J62" s="337"/>
      <c r="K62" s="27"/>
      <c r="L62" s="27"/>
    </row>
    <row r="63" spans="2:12" s="251" customFormat="1" ht="14.25" x14ac:dyDescent="0.2">
      <c r="B63" s="54" t="s">
        <v>154</v>
      </c>
      <c r="C63" s="32">
        <f t="shared" ref="C63:H63" si="22">C62-C62*$C$56</f>
        <v>0.22500000000000001</v>
      </c>
      <c r="D63" s="33">
        <f t="shared" si="22"/>
        <v>0.13500000000000001</v>
      </c>
      <c r="E63" s="33">
        <f t="shared" si="22"/>
        <v>0.36</v>
      </c>
      <c r="F63" s="33">
        <f t="shared" si="22"/>
        <v>0.09</v>
      </c>
      <c r="G63" s="33">
        <f t="shared" si="22"/>
        <v>4.4999999999999998E-2</v>
      </c>
      <c r="H63" s="34">
        <f t="shared" si="22"/>
        <v>4.4999999999999998E-2</v>
      </c>
      <c r="I63" s="337"/>
      <c r="J63" s="337"/>
      <c r="K63" s="27"/>
      <c r="L63" s="27"/>
    </row>
    <row r="64" spans="2:12" s="251" customFormat="1" thickBot="1" x14ac:dyDescent="0.25">
      <c r="B64" s="55" t="s">
        <v>155</v>
      </c>
      <c r="C64" s="35">
        <f t="shared" ref="C64:H64" si="23">C62+C62*$C$56</f>
        <v>0.27500000000000002</v>
      </c>
      <c r="D64" s="36">
        <f t="shared" si="23"/>
        <v>0.16499999999999998</v>
      </c>
      <c r="E64" s="36">
        <f t="shared" si="23"/>
        <v>0.44000000000000006</v>
      </c>
      <c r="F64" s="36">
        <f t="shared" si="23"/>
        <v>0.11000000000000001</v>
      </c>
      <c r="G64" s="36">
        <f t="shared" si="23"/>
        <v>5.5000000000000007E-2</v>
      </c>
      <c r="H64" s="37">
        <f t="shared" si="23"/>
        <v>5.5000000000000007E-2</v>
      </c>
      <c r="I64" s="337"/>
      <c r="J64" s="337"/>
      <c r="K64" s="27"/>
      <c r="L64" s="27"/>
    </row>
    <row r="65" spans="2:12" s="251" customFormat="1" thickBot="1" x14ac:dyDescent="0.25">
      <c r="B65" s="27"/>
      <c r="C65" s="56"/>
      <c r="D65" s="56"/>
      <c r="E65" s="56"/>
      <c r="F65" s="56"/>
      <c r="G65" s="56"/>
      <c r="H65" s="56"/>
      <c r="I65" s="27"/>
      <c r="J65" s="27"/>
      <c r="K65" s="27"/>
      <c r="L65" s="27"/>
    </row>
    <row r="66" spans="2:12" s="251" customFormat="1" ht="15.75" thickBot="1" x14ac:dyDescent="0.25">
      <c r="B66" s="433" t="s">
        <v>202</v>
      </c>
      <c r="C66" s="434"/>
      <c r="D66" s="434"/>
      <c r="E66" s="435"/>
      <c r="F66" s="27"/>
      <c r="G66" s="27"/>
      <c r="H66" s="27"/>
      <c r="I66" s="27"/>
      <c r="J66" s="27"/>
      <c r="K66" s="27"/>
      <c r="L66" s="27"/>
    </row>
    <row r="67" spans="2:12" s="251" customFormat="1" ht="35.25" customHeight="1" thickBot="1" x14ac:dyDescent="0.3">
      <c r="B67" s="57" t="s">
        <v>18</v>
      </c>
      <c r="C67" s="58" t="s">
        <v>19</v>
      </c>
      <c r="D67" s="59" t="s">
        <v>154</v>
      </c>
      <c r="E67" s="60" t="s">
        <v>155</v>
      </c>
      <c r="F67" s="61"/>
      <c r="G67" s="62"/>
      <c r="H67" s="62"/>
      <c r="I67" s="27"/>
      <c r="J67" s="27"/>
      <c r="K67" s="27"/>
      <c r="L67" s="27"/>
    </row>
    <row r="68" spans="2:12" s="251" customFormat="1" ht="15" customHeight="1" x14ac:dyDescent="0.25">
      <c r="B68" s="63" t="s">
        <v>9</v>
      </c>
      <c r="C68" s="64">
        <v>7.0000000000000007E-2</v>
      </c>
      <c r="D68" s="38">
        <f t="shared" ref="D68:D74" si="24">C68-C68*$C$57</f>
        <v>5.2500000000000005E-2</v>
      </c>
      <c r="E68" s="39">
        <f t="shared" ref="E68:E74" si="25">C68+C68*$C$57</f>
        <v>8.7500000000000008E-2</v>
      </c>
      <c r="F68" s="65"/>
      <c r="G68" s="65"/>
      <c r="H68" s="65"/>
      <c r="I68" s="27"/>
      <c r="J68" s="27"/>
      <c r="K68" s="27"/>
      <c r="L68" s="27"/>
    </row>
    <row r="69" spans="2:12" s="251" customFormat="1" ht="15" customHeight="1" x14ac:dyDescent="0.25">
      <c r="B69" s="66" t="s">
        <v>10</v>
      </c>
      <c r="C69" s="67">
        <v>0.03</v>
      </c>
      <c r="D69" s="33">
        <f t="shared" si="24"/>
        <v>2.2499999999999999E-2</v>
      </c>
      <c r="E69" s="34">
        <f t="shared" si="25"/>
        <v>3.7499999999999999E-2</v>
      </c>
      <c r="F69" s="65"/>
      <c r="G69" s="65"/>
      <c r="H69" s="65"/>
      <c r="I69" s="27"/>
      <c r="J69" s="27"/>
      <c r="K69" s="27"/>
      <c r="L69" s="27"/>
    </row>
    <row r="70" spans="2:12" s="251" customFormat="1" ht="15" customHeight="1" x14ac:dyDescent="0.25">
      <c r="B70" s="66" t="s">
        <v>11</v>
      </c>
      <c r="C70" s="67">
        <v>0.09</v>
      </c>
      <c r="D70" s="33">
        <f t="shared" si="24"/>
        <v>6.7500000000000004E-2</v>
      </c>
      <c r="E70" s="34">
        <f t="shared" si="25"/>
        <v>0.11249999999999999</v>
      </c>
      <c r="F70" s="65"/>
      <c r="G70" s="65"/>
      <c r="H70" s="65"/>
      <c r="I70" s="27"/>
      <c r="J70" s="27"/>
      <c r="K70" s="27"/>
      <c r="L70" s="27"/>
    </row>
    <row r="71" spans="2:12" s="251" customFormat="1" ht="15" customHeight="1" x14ac:dyDescent="0.25">
      <c r="B71" s="66" t="s">
        <v>12</v>
      </c>
      <c r="C71" s="67">
        <v>0.48</v>
      </c>
      <c r="D71" s="33">
        <f t="shared" si="24"/>
        <v>0.36</v>
      </c>
      <c r="E71" s="34">
        <f t="shared" si="25"/>
        <v>0.6</v>
      </c>
      <c r="F71" s="65"/>
      <c r="G71" s="65"/>
      <c r="H71" s="65"/>
      <c r="I71" s="27"/>
      <c r="J71" s="27"/>
      <c r="K71" s="27"/>
      <c r="L71" s="27"/>
    </row>
    <row r="72" spans="2:12" s="251" customFormat="1" ht="15" customHeight="1" x14ac:dyDescent="0.25">
      <c r="B72" s="66" t="s">
        <v>13</v>
      </c>
      <c r="C72" s="67">
        <v>0.16</v>
      </c>
      <c r="D72" s="33">
        <f t="shared" si="24"/>
        <v>0.12</v>
      </c>
      <c r="E72" s="34">
        <f t="shared" si="25"/>
        <v>0.2</v>
      </c>
      <c r="F72" s="65"/>
      <c r="G72" s="65"/>
      <c r="H72" s="65"/>
      <c r="I72" s="27"/>
      <c r="J72" s="27"/>
      <c r="K72" s="27"/>
      <c r="L72" s="27"/>
    </row>
    <row r="73" spans="2:12" s="251" customFormat="1" ht="15" customHeight="1" x14ac:dyDescent="0.25">
      <c r="B73" s="66" t="s">
        <v>14</v>
      </c>
      <c r="C73" s="67">
        <v>0.02</v>
      </c>
      <c r="D73" s="33">
        <f t="shared" si="24"/>
        <v>1.4999999999999999E-2</v>
      </c>
      <c r="E73" s="34">
        <f t="shared" si="25"/>
        <v>2.5000000000000001E-2</v>
      </c>
      <c r="F73" s="65"/>
      <c r="G73" s="65"/>
      <c r="H73" s="65"/>
      <c r="I73" s="27"/>
      <c r="J73" s="27"/>
      <c r="K73" s="27"/>
      <c r="L73" s="27"/>
    </row>
    <row r="74" spans="2:12" s="251" customFormat="1" ht="15" customHeight="1" thickBot="1" x14ac:dyDescent="0.3">
      <c r="B74" s="68" t="s">
        <v>15</v>
      </c>
      <c r="C74" s="69">
        <v>0.15</v>
      </c>
      <c r="D74" s="36">
        <f t="shared" si="24"/>
        <v>0.11249999999999999</v>
      </c>
      <c r="E74" s="37">
        <f t="shared" si="25"/>
        <v>0.1875</v>
      </c>
      <c r="F74" s="65"/>
      <c r="G74" s="65"/>
      <c r="H74" s="65"/>
      <c r="I74" s="27"/>
      <c r="J74" s="27"/>
      <c r="K74" s="27"/>
      <c r="L74" s="27"/>
    </row>
    <row r="75" spans="2:12" s="251" customFormat="1" ht="14.25" x14ac:dyDescent="0.2">
      <c r="C75" s="270"/>
      <c r="D75" s="270"/>
      <c r="E75" s="270"/>
    </row>
    <row r="76" spans="2:12" s="251" customFormat="1" ht="14.25" x14ac:dyDescent="0.2"/>
    <row r="77" spans="2:12" s="251" customFormat="1" ht="14.25" x14ac:dyDescent="0.2"/>
    <row r="78" spans="2:12" s="251" customFormat="1" ht="14.25" x14ac:dyDescent="0.2"/>
    <row r="79" spans="2:12" s="251" customFormat="1" ht="14.25" x14ac:dyDescent="0.2"/>
    <row r="80" spans="2:12" s="251" customFormat="1" ht="14.25" x14ac:dyDescent="0.2"/>
    <row r="81" s="251" customFormat="1" ht="14.25" x14ac:dyDescent="0.2"/>
    <row r="82" s="251" customFormat="1" ht="14.25" x14ac:dyDescent="0.2"/>
    <row r="83" s="251" customFormat="1" ht="14.25" x14ac:dyDescent="0.2"/>
    <row r="84" s="251" customFormat="1" ht="14.25" x14ac:dyDescent="0.2"/>
    <row r="85" s="251" customFormat="1" ht="14.25" x14ac:dyDescent="0.2"/>
    <row r="86" s="251" customFormat="1" ht="14.25" x14ac:dyDescent="0.2"/>
    <row r="87" s="251" customFormat="1" ht="14.25" x14ac:dyDescent="0.2"/>
    <row r="88" s="251" customFormat="1" ht="14.25" x14ac:dyDescent="0.2"/>
    <row r="89" s="251" customFormat="1" ht="14.25" x14ac:dyDescent="0.2"/>
    <row r="90" s="251" customFormat="1" ht="14.25" x14ac:dyDescent="0.2"/>
    <row r="91" s="251" customFormat="1" ht="14.25" x14ac:dyDescent="0.2"/>
    <row r="92" s="251" customFormat="1" ht="14.25" x14ac:dyDescent="0.2"/>
    <row r="93" s="251" customFormat="1" ht="14.25" x14ac:dyDescent="0.2"/>
    <row r="94" s="251" customFormat="1" ht="14.25" x14ac:dyDescent="0.2"/>
    <row r="95" s="251" customFormat="1" ht="14.25" x14ac:dyDescent="0.2"/>
    <row r="96" s="251" customFormat="1" ht="14.25" x14ac:dyDescent="0.2"/>
    <row r="97" s="251" customFormat="1" ht="14.25" x14ac:dyDescent="0.2"/>
    <row r="98" s="251" customFormat="1" ht="14.25" x14ac:dyDescent="0.2"/>
    <row r="99" s="251" customFormat="1" ht="14.25" x14ac:dyDescent="0.2"/>
    <row r="100" s="251" customFormat="1" ht="14.25" x14ac:dyDescent="0.2"/>
    <row r="101" s="251" customFormat="1" ht="14.25" x14ac:dyDescent="0.2"/>
    <row r="102" s="251" customFormat="1" ht="14.25" x14ac:dyDescent="0.2"/>
  </sheetData>
  <mergeCells count="19">
    <mergeCell ref="B66:E66"/>
    <mergeCell ref="B35:L35"/>
    <mergeCell ref="B36:B37"/>
    <mergeCell ref="C36:E36"/>
    <mergeCell ref="F36:L36"/>
    <mergeCell ref="B55:C55"/>
    <mergeCell ref="B60:H60"/>
    <mergeCell ref="G27:I27"/>
    <mergeCell ref="B2:K2"/>
    <mergeCell ref="B3:J3"/>
    <mergeCell ref="B4:J4"/>
    <mergeCell ref="B5:J5"/>
    <mergeCell ref="B6:J6"/>
    <mergeCell ref="B7:J7"/>
    <mergeCell ref="B8:J8"/>
    <mergeCell ref="B9:J9"/>
    <mergeCell ref="B11:J11"/>
    <mergeCell ref="B12:B13"/>
    <mergeCell ref="C12:J12"/>
  </mergeCells>
  <conditionalFormatting sqref="J14">
    <cfRule type="cellIs" dxfId="22" priority="15" operator="between">
      <formula>$D$68</formula>
      <formula>$E$68</formula>
    </cfRule>
  </conditionalFormatting>
  <conditionalFormatting sqref="J15">
    <cfRule type="cellIs" dxfId="21" priority="14" operator="between">
      <formula>$D$69</formula>
      <formula>$E$69</formula>
    </cfRule>
  </conditionalFormatting>
  <conditionalFormatting sqref="J16">
    <cfRule type="cellIs" dxfId="20" priority="1" operator="between">
      <formula>$D$70</formula>
      <formula>$E$70</formula>
    </cfRule>
    <cfRule type="cellIs" priority="13" operator="between">
      <formula>$D$70</formula>
      <formula>$E$70</formula>
    </cfRule>
  </conditionalFormatting>
  <conditionalFormatting sqref="J17">
    <cfRule type="cellIs" dxfId="19" priority="12" operator="between">
      <formula>$D$71</formula>
      <formula>$E$71</formula>
    </cfRule>
  </conditionalFormatting>
  <conditionalFormatting sqref="J18">
    <cfRule type="cellIs" dxfId="18" priority="11" operator="between">
      <formula>$D$72</formula>
      <formula>$E$72</formula>
    </cfRule>
  </conditionalFormatting>
  <conditionalFormatting sqref="J19">
    <cfRule type="cellIs" dxfId="17" priority="9" operator="between">
      <formula>$D$73</formula>
      <formula>$E$73</formula>
    </cfRule>
    <cfRule type="cellIs" dxfId="16" priority="10" operator="between">
      <formula>$D$73</formula>
      <formula>$E$73</formula>
    </cfRule>
  </conditionalFormatting>
  <conditionalFormatting sqref="C26">
    <cfRule type="cellIs" dxfId="15" priority="6" operator="between">
      <formula>$C$63</formula>
      <formula>$C$64</formula>
    </cfRule>
    <cfRule type="cellIs" priority="8" operator="between">
      <formula>$C$63</formula>
      <formula>$C$64</formula>
    </cfRule>
  </conditionalFormatting>
  <conditionalFormatting sqref="D26">
    <cfRule type="cellIs" dxfId="14" priority="7" operator="between">
      <formula>$D$63</formula>
      <formula>$D$64</formula>
    </cfRule>
  </conditionalFormatting>
  <conditionalFormatting sqref="E26">
    <cfRule type="cellIs" dxfId="13" priority="5" operator="between">
      <formula>$E$63</formula>
      <formula>$E$64</formula>
    </cfRule>
  </conditionalFormatting>
  <conditionalFormatting sqref="F26">
    <cfRule type="cellIs" dxfId="12" priority="4" operator="between">
      <formula>$F$63</formula>
      <formula>$F$64</formula>
    </cfRule>
  </conditionalFormatting>
  <conditionalFormatting sqref="G26">
    <cfRule type="cellIs" dxfId="11" priority="3" operator="between">
      <formula>$G$63</formula>
      <formula>$G$64</formula>
    </cfRule>
  </conditionalFormatting>
  <conditionalFormatting sqref="H26">
    <cfRule type="cellIs" dxfId="10" priority="2" operator="between">
      <formula>$H$63</formula>
      <formula>$H$64</formula>
    </cfRule>
  </conditionalFormatting>
  <conditionalFormatting sqref="J27:J33">
    <cfRule type="cellIs" dxfId="9" priority="16" operator="between">
      <formula>$D$74</formula>
      <formula>$E$74</formula>
    </cfRule>
    <cfRule type="cellIs" priority="17" operator="between">
      <formula>$D$74</formula>
      <formula>$E$74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tabSelected="1" topLeftCell="A16" workbookViewId="0">
      <selection activeCell="S31" sqref="S31"/>
    </sheetView>
  </sheetViews>
  <sheetFormatPr defaultRowHeight="15" x14ac:dyDescent="0.25"/>
  <cols>
    <col min="1" max="1" width="9.140625" style="240"/>
    <col min="2" max="2" width="33.42578125" style="240" customWidth="1"/>
    <col min="3" max="16" width="12.7109375" style="240" customWidth="1"/>
    <col min="17" max="16384" width="9.140625" style="240"/>
  </cols>
  <sheetData>
    <row r="1" spans="2:16" x14ac:dyDescent="0.25">
      <c r="B1" s="271" t="s">
        <v>203</v>
      </c>
    </row>
    <row r="2" spans="2:16" s="273" customFormat="1" ht="20.100000000000001" customHeight="1" x14ac:dyDescent="0.25">
      <c r="B2" s="444" t="s">
        <v>181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2:16" s="273" customFormat="1" ht="20.100000000000001" customHeight="1" x14ac:dyDescent="0.25">
      <c r="B3" s="272" t="s">
        <v>204</v>
      </c>
    </row>
    <row r="4" spans="2:16" s="273" customFormat="1" ht="20.100000000000001" customHeight="1" x14ac:dyDescent="0.25">
      <c r="B4" s="272" t="s">
        <v>210</v>
      </c>
    </row>
    <row r="5" spans="2:16" s="273" customFormat="1" ht="20.100000000000001" customHeight="1" x14ac:dyDescent="0.25">
      <c r="B5" s="272" t="s">
        <v>211</v>
      </c>
    </row>
    <row r="6" spans="2:16" s="273" customFormat="1" ht="20.100000000000001" customHeight="1" x14ac:dyDescent="0.25">
      <c r="B6" s="272" t="s">
        <v>212</v>
      </c>
    </row>
    <row r="7" spans="2:16" x14ac:dyDescent="0.25">
      <c r="B7" s="274"/>
    </row>
    <row r="9" spans="2:16" ht="15.75" thickBot="1" x14ac:dyDescent="0.3"/>
    <row r="10" spans="2:16" ht="15.75" thickBot="1" x14ac:dyDescent="0.3">
      <c r="B10" s="417" t="s">
        <v>205</v>
      </c>
      <c r="C10" s="418"/>
      <c r="D10" s="418"/>
      <c r="E10" s="418"/>
      <c r="F10" s="418"/>
      <c r="G10" s="418"/>
      <c r="H10" s="418"/>
      <c r="I10" s="445"/>
      <c r="J10" s="445"/>
      <c r="K10" s="445"/>
      <c r="L10" s="445"/>
      <c r="M10" s="445"/>
      <c r="N10" s="445"/>
      <c r="O10" s="445"/>
      <c r="P10" s="446"/>
    </row>
    <row r="11" spans="2:16" ht="63.75" customHeight="1" thickBot="1" x14ac:dyDescent="0.3">
      <c r="B11" s="236" t="s">
        <v>206</v>
      </c>
      <c r="C11" s="447" t="s">
        <v>169</v>
      </c>
      <c r="D11" s="448"/>
      <c r="E11" s="447" t="s">
        <v>207</v>
      </c>
      <c r="F11" s="448"/>
      <c r="G11" s="447" t="s">
        <v>170</v>
      </c>
      <c r="H11" s="448"/>
      <c r="I11" s="447" t="s">
        <v>171</v>
      </c>
      <c r="J11" s="448"/>
      <c r="K11" s="447" t="s">
        <v>172</v>
      </c>
      <c r="L11" s="449"/>
      <c r="M11" s="447" t="s">
        <v>173</v>
      </c>
      <c r="N11" s="448"/>
      <c r="O11" s="447" t="s">
        <v>174</v>
      </c>
      <c r="P11" s="448"/>
    </row>
    <row r="12" spans="2:16" ht="15.75" thickBot="1" x14ac:dyDescent="0.3">
      <c r="B12" s="275" t="s">
        <v>175</v>
      </c>
      <c r="C12" s="454" t="s">
        <v>176</v>
      </c>
      <c r="D12" s="455"/>
      <c r="E12" s="450" t="s">
        <v>144</v>
      </c>
      <c r="F12" s="451"/>
      <c r="G12" s="450" t="s">
        <v>144</v>
      </c>
      <c r="H12" s="451"/>
      <c r="I12" s="450" t="s">
        <v>144</v>
      </c>
      <c r="J12" s="451"/>
      <c r="K12" s="450" t="s">
        <v>144</v>
      </c>
      <c r="L12" s="451"/>
      <c r="M12" s="450" t="s">
        <v>144</v>
      </c>
      <c r="N12" s="451"/>
      <c r="O12" s="450" t="s">
        <v>176</v>
      </c>
      <c r="P12" s="451"/>
    </row>
    <row r="13" spans="2:16" ht="15.75" thickBot="1" x14ac:dyDescent="0.3">
      <c r="B13" s="275" t="s">
        <v>178</v>
      </c>
      <c r="C13" s="450">
        <v>1</v>
      </c>
      <c r="D13" s="451"/>
      <c r="E13" s="452"/>
      <c r="F13" s="453"/>
      <c r="G13" s="452"/>
      <c r="H13" s="453"/>
      <c r="I13" s="450">
        <f>Php!I25</f>
        <v>0</v>
      </c>
      <c r="J13" s="451"/>
      <c r="K13" s="450">
        <f>Java!I25</f>
        <v>0</v>
      </c>
      <c r="L13" s="451"/>
      <c r="M13" s="452"/>
      <c r="N13" s="453"/>
      <c r="O13" s="450">
        <v>1</v>
      </c>
      <c r="P13" s="451"/>
    </row>
    <row r="14" spans="2:16" ht="45.75" customHeight="1" thickBot="1" x14ac:dyDescent="0.3">
      <c r="B14" s="276"/>
      <c r="C14" s="277" t="s">
        <v>208</v>
      </c>
      <c r="D14" s="239" t="s">
        <v>209</v>
      </c>
      <c r="E14" s="238" t="s">
        <v>208</v>
      </c>
      <c r="F14" s="278" t="s">
        <v>209</v>
      </c>
      <c r="G14" s="277" t="s">
        <v>208</v>
      </c>
      <c r="H14" s="278" t="s">
        <v>209</v>
      </c>
      <c r="I14" s="277" t="s">
        <v>208</v>
      </c>
      <c r="J14" s="278" t="s">
        <v>209</v>
      </c>
      <c r="K14" s="277" t="s">
        <v>208</v>
      </c>
      <c r="L14" s="278" t="s">
        <v>209</v>
      </c>
      <c r="M14" s="277" t="s">
        <v>208</v>
      </c>
      <c r="N14" s="278" t="s">
        <v>209</v>
      </c>
      <c r="O14" s="277" t="s">
        <v>208</v>
      </c>
      <c r="P14" s="278" t="s">
        <v>209</v>
      </c>
    </row>
    <row r="15" spans="2:16" x14ac:dyDescent="0.25">
      <c r="B15" s="279" t="str">
        <f>IF(ISBLANK('[1]Custo Perfil e Carga Horária'!B12)," ",'[1]Custo Perfil e Carga Horária'!B12)</f>
        <v>Gerente de Projetos</v>
      </c>
      <c r="C15" s="280"/>
      <c r="D15" s="281">
        <f>C15*'Custo Perfil e Carga Horária'!E12</f>
        <v>0</v>
      </c>
      <c r="E15" s="282"/>
      <c r="F15" s="281">
        <f>E15*'Custo Perfil e Carga Horária'!E12</f>
        <v>0</v>
      </c>
      <c r="G15" s="283"/>
      <c r="H15" s="281">
        <f>G15*'Custo Perfil e Carga Horária'!E12</f>
        <v>0</v>
      </c>
      <c r="I15" s="284"/>
      <c r="J15" s="281">
        <f>I15*'Custo Perfil e Carga Horária'!E12</f>
        <v>0</v>
      </c>
      <c r="K15" s="284"/>
      <c r="L15" s="281">
        <f>K15*'Custo Perfil e Carga Horária'!E12</f>
        <v>0</v>
      </c>
      <c r="M15" s="283"/>
      <c r="N15" s="281">
        <f>M15*'Custo Perfil e Carga Horária'!E12</f>
        <v>0</v>
      </c>
      <c r="O15" s="283"/>
      <c r="P15" s="281">
        <f>O15*'Custo Perfil e Carga Horária'!E12</f>
        <v>0</v>
      </c>
    </row>
    <row r="16" spans="2:16" x14ac:dyDescent="0.25">
      <c r="B16" s="285" t="str">
        <f>IF(ISBLANK('[1]Custo Perfil e Carga Horária'!B13)," ",'[1]Custo Perfil e Carga Horária'!B13)</f>
        <v>Analista de Negócio</v>
      </c>
      <c r="C16" s="286"/>
      <c r="D16" s="281">
        <f>C16*'Custo Perfil e Carga Horária'!E13</f>
        <v>0</v>
      </c>
      <c r="E16" s="287"/>
      <c r="F16" s="281">
        <f>E16*'Custo Perfil e Carga Horária'!E13</f>
        <v>0</v>
      </c>
      <c r="G16" s="288"/>
      <c r="H16" s="281">
        <f>G16*'Custo Perfil e Carga Horária'!E13</f>
        <v>0</v>
      </c>
      <c r="I16" s="289"/>
      <c r="J16" s="281">
        <f>I16*'Custo Perfil e Carga Horária'!E13</f>
        <v>0</v>
      </c>
      <c r="K16" s="284"/>
      <c r="L16" s="281">
        <f>K16*'Custo Perfil e Carga Horária'!E13</f>
        <v>0</v>
      </c>
      <c r="M16" s="288"/>
      <c r="N16" s="281">
        <f>M16*'Custo Perfil e Carga Horária'!E13</f>
        <v>0</v>
      </c>
      <c r="O16" s="288"/>
      <c r="P16" s="281">
        <f>O16*'Custo Perfil e Carga Horária'!E13</f>
        <v>0</v>
      </c>
    </row>
    <row r="17" spans="2:16" x14ac:dyDescent="0.25">
      <c r="B17" s="285" t="str">
        <f>IF(ISBLANK('[1]Custo Perfil e Carga Horária'!B14)," ",'[1]Custo Perfil e Carga Horária'!B14)</f>
        <v>Arquiteto Java</v>
      </c>
      <c r="C17" s="286"/>
      <c r="D17" s="281">
        <f>C17*'Custo Perfil e Carga Horária'!E14</f>
        <v>0</v>
      </c>
      <c r="E17" s="287"/>
      <c r="F17" s="281">
        <f>E17*'Custo Perfil e Carga Horária'!E14</f>
        <v>0</v>
      </c>
      <c r="G17" s="288"/>
      <c r="H17" s="281">
        <f>G17*'Custo Perfil e Carga Horária'!E14</f>
        <v>0</v>
      </c>
      <c r="I17" s="289"/>
      <c r="J17" s="281">
        <f>I17*'Custo Perfil e Carga Horária'!E14</f>
        <v>0</v>
      </c>
      <c r="K17" s="284"/>
      <c r="L17" s="281">
        <f>K17*'Custo Perfil e Carga Horária'!E14</f>
        <v>0</v>
      </c>
      <c r="M17" s="288"/>
      <c r="N17" s="281">
        <f>M17*'Custo Perfil e Carga Horária'!E14</f>
        <v>0</v>
      </c>
      <c r="O17" s="288"/>
      <c r="P17" s="281">
        <f>O17*'Custo Perfil e Carga Horária'!E14</f>
        <v>0</v>
      </c>
    </row>
    <row r="18" spans="2:16" x14ac:dyDescent="0.25">
      <c r="B18" s="285" t="str">
        <f>IF(ISBLANK('[1]Custo Perfil e Carga Horária'!B15)," ",'[1]Custo Perfil e Carga Horária'!B15)</f>
        <v>Programador Java</v>
      </c>
      <c r="C18" s="286"/>
      <c r="D18" s="281">
        <f>C18*'Custo Perfil e Carga Horária'!E15</f>
        <v>0</v>
      </c>
      <c r="E18" s="287"/>
      <c r="F18" s="281">
        <f>E18*'Custo Perfil e Carga Horária'!E15</f>
        <v>0</v>
      </c>
      <c r="G18" s="288"/>
      <c r="H18" s="281">
        <f>G18*'Custo Perfil e Carga Horária'!E15</f>
        <v>0</v>
      </c>
      <c r="I18" s="289"/>
      <c r="J18" s="281">
        <f>I18*'Custo Perfil e Carga Horária'!E15</f>
        <v>0</v>
      </c>
      <c r="K18" s="284"/>
      <c r="L18" s="281">
        <f>K18*'Custo Perfil e Carga Horária'!E15</f>
        <v>0</v>
      </c>
      <c r="M18" s="288"/>
      <c r="N18" s="281">
        <f>M18*'Custo Perfil e Carga Horária'!E15</f>
        <v>0</v>
      </c>
      <c r="O18" s="288"/>
      <c r="P18" s="281">
        <f>O18*'Custo Perfil e Carga Horária'!E15</f>
        <v>0</v>
      </c>
    </row>
    <row r="19" spans="2:16" x14ac:dyDescent="0.25">
      <c r="B19" s="285" t="str">
        <f>IF(ISBLANK('[1]Custo Perfil e Carga Horária'!B16)," ",'[1]Custo Perfil e Carga Horária'!B16)</f>
        <v>Analista de Qualidade/Teste</v>
      </c>
      <c r="C19" s="286"/>
      <c r="D19" s="281">
        <f>C19*'Custo Perfil e Carga Horária'!E16</f>
        <v>0</v>
      </c>
      <c r="E19" s="287"/>
      <c r="F19" s="281">
        <f>E19*'Custo Perfil e Carga Horária'!E16</f>
        <v>0</v>
      </c>
      <c r="G19" s="288"/>
      <c r="H19" s="281">
        <f>G19*'Custo Perfil e Carga Horária'!E16</f>
        <v>0</v>
      </c>
      <c r="I19" s="289"/>
      <c r="J19" s="281">
        <f>I19*'Custo Perfil e Carga Horária'!E16</f>
        <v>0</v>
      </c>
      <c r="K19" s="284"/>
      <c r="L19" s="281">
        <f>K19*'Custo Perfil e Carga Horária'!E16</f>
        <v>0</v>
      </c>
      <c r="M19" s="288"/>
      <c r="N19" s="281">
        <f>M19*'Custo Perfil e Carga Horária'!E16</f>
        <v>0</v>
      </c>
      <c r="O19" s="288"/>
      <c r="P19" s="281">
        <f>O19*'Custo Perfil e Carga Horária'!E16</f>
        <v>0</v>
      </c>
    </row>
    <row r="20" spans="2:16" x14ac:dyDescent="0.25">
      <c r="B20" s="285" t="str">
        <f>IF(ISBLANK('[1]Custo Perfil e Carga Horária'!B17)," ",'[1]Custo Perfil e Carga Horária'!B17)</f>
        <v>Designer Gráfico</v>
      </c>
      <c r="C20" s="286"/>
      <c r="D20" s="281">
        <f>C20*'Custo Perfil e Carga Horária'!E17</f>
        <v>0</v>
      </c>
      <c r="E20" s="287"/>
      <c r="F20" s="281">
        <f>E20*'Custo Perfil e Carga Horária'!E17</f>
        <v>0</v>
      </c>
      <c r="G20" s="288"/>
      <c r="H20" s="281">
        <f>G20*'Custo Perfil e Carga Horária'!E17</f>
        <v>0</v>
      </c>
      <c r="I20" s="289"/>
      <c r="J20" s="281">
        <f>I20*'Custo Perfil e Carga Horária'!E17</f>
        <v>0</v>
      </c>
      <c r="K20" s="284"/>
      <c r="L20" s="281">
        <f>K20*'Custo Perfil e Carga Horária'!E17</f>
        <v>0</v>
      </c>
      <c r="M20" s="288"/>
      <c r="N20" s="281">
        <f>M20*'Custo Perfil e Carga Horária'!E17</f>
        <v>0</v>
      </c>
      <c r="O20" s="288"/>
      <c r="P20" s="281">
        <f>O20*'Custo Perfil e Carga Horária'!E17</f>
        <v>0</v>
      </c>
    </row>
    <row r="21" spans="2:16" x14ac:dyDescent="0.25">
      <c r="B21" s="285" t="str">
        <f>IF(ISBLANK('[1]Custo Perfil e Carga Horária'!B18)," ",'[1]Custo Perfil e Carga Horária'!B18)</f>
        <v>DBA</v>
      </c>
      <c r="C21" s="286"/>
      <c r="D21" s="281">
        <f>C21*'Custo Perfil e Carga Horária'!E18</f>
        <v>0</v>
      </c>
      <c r="E21" s="287"/>
      <c r="F21" s="281">
        <f>E21*'Custo Perfil e Carga Horária'!E18</f>
        <v>0</v>
      </c>
      <c r="G21" s="288"/>
      <c r="H21" s="281">
        <f>G21*'Custo Perfil e Carga Horária'!E18</f>
        <v>0</v>
      </c>
      <c r="I21" s="289"/>
      <c r="J21" s="281">
        <f>I21*'Custo Perfil e Carga Horária'!E18</f>
        <v>0</v>
      </c>
      <c r="K21" s="284"/>
      <c r="L21" s="281">
        <f>K21*'Custo Perfil e Carga Horária'!E18</f>
        <v>0</v>
      </c>
      <c r="M21" s="288"/>
      <c r="N21" s="281">
        <f>M21*'Custo Perfil e Carga Horária'!E18</f>
        <v>0</v>
      </c>
      <c r="O21" s="288"/>
      <c r="P21" s="281">
        <f>O21*'Custo Perfil e Carga Horária'!E18</f>
        <v>0</v>
      </c>
    </row>
    <row r="22" spans="2:16" x14ac:dyDescent="0.25">
      <c r="B22" s="285" t="str">
        <f>IF(ISBLANK('[1]Custo Perfil e Carga Horária'!B19)," ",'[1]Custo Perfil e Carga Horária'!B19)</f>
        <v>Documentador</v>
      </c>
      <c r="C22" s="286"/>
      <c r="D22" s="281">
        <f>C22*'Custo Perfil e Carga Horária'!E19</f>
        <v>0</v>
      </c>
      <c r="E22" s="287"/>
      <c r="F22" s="281">
        <f>E22*'Custo Perfil e Carga Horária'!E19</f>
        <v>0</v>
      </c>
      <c r="G22" s="288"/>
      <c r="H22" s="281">
        <f>G22*'Custo Perfil e Carga Horária'!E19</f>
        <v>0</v>
      </c>
      <c r="I22" s="289"/>
      <c r="J22" s="281">
        <f>I22*'Custo Perfil e Carga Horária'!E19</f>
        <v>0</v>
      </c>
      <c r="K22" s="284"/>
      <c r="L22" s="281">
        <f>K22*'Custo Perfil e Carga Horária'!E19</f>
        <v>0</v>
      </c>
      <c r="M22" s="288"/>
      <c r="N22" s="281">
        <f>M22*'Custo Perfil e Carga Horária'!E19</f>
        <v>0</v>
      </c>
      <c r="O22" s="288"/>
      <c r="P22" s="281">
        <f>O22*'Custo Perfil e Carga Horária'!E19</f>
        <v>0</v>
      </c>
    </row>
    <row r="23" spans="2:16" x14ac:dyDescent="0.25">
      <c r="B23" s="285" t="str">
        <f>IF(ISBLANK('[1]Custo Perfil e Carga Horária'!B20)," ",'[1]Custo Perfil e Carga Horária'!B20)</f>
        <v xml:space="preserve"> </v>
      </c>
      <c r="C23" s="286"/>
      <c r="D23" s="281">
        <f>C23*'Custo Perfil e Carga Horária'!E20</f>
        <v>0</v>
      </c>
      <c r="E23" s="287"/>
      <c r="F23" s="281">
        <f>E23*'Custo Perfil e Carga Horária'!E20</f>
        <v>0</v>
      </c>
      <c r="G23" s="288"/>
      <c r="H23" s="281">
        <f>G23*'Custo Perfil e Carga Horária'!E20</f>
        <v>0</v>
      </c>
      <c r="I23" s="289"/>
      <c r="J23" s="281">
        <f>I23*'Custo Perfil e Carga Horária'!E20</f>
        <v>0</v>
      </c>
      <c r="K23" s="284"/>
      <c r="L23" s="281">
        <f>K23*'Custo Perfil e Carga Horária'!E20</f>
        <v>0</v>
      </c>
      <c r="M23" s="288"/>
      <c r="N23" s="281">
        <f>M23*'Custo Perfil e Carga Horária'!E20</f>
        <v>0</v>
      </c>
      <c r="O23" s="288"/>
      <c r="P23" s="281">
        <f>O23*'Custo Perfil e Carga Horária'!E20</f>
        <v>0</v>
      </c>
    </row>
    <row r="24" spans="2:16" x14ac:dyDescent="0.25">
      <c r="B24" s="285" t="str">
        <f>IF(ISBLANK('[1]Custo Perfil e Carga Horária'!B21)," ",'[1]Custo Perfil e Carga Horária'!B21)</f>
        <v xml:space="preserve"> </v>
      </c>
      <c r="C24" s="286"/>
      <c r="D24" s="281">
        <f>C24*'Custo Perfil e Carga Horária'!E21</f>
        <v>0</v>
      </c>
      <c r="E24" s="287"/>
      <c r="F24" s="281">
        <f>E24*'Custo Perfil e Carga Horária'!E21</f>
        <v>0</v>
      </c>
      <c r="G24" s="288"/>
      <c r="H24" s="281">
        <f>G24*'Custo Perfil e Carga Horária'!E21</f>
        <v>0</v>
      </c>
      <c r="I24" s="289"/>
      <c r="J24" s="281">
        <f>I24*'Custo Perfil e Carga Horária'!E21</f>
        <v>0</v>
      </c>
      <c r="K24" s="289"/>
      <c r="L24" s="281">
        <f>K24*'Custo Perfil e Carga Horária'!E21</f>
        <v>0</v>
      </c>
      <c r="M24" s="288"/>
      <c r="N24" s="281">
        <f>M24*'Custo Perfil e Carga Horária'!E21</f>
        <v>0</v>
      </c>
      <c r="O24" s="288"/>
      <c r="P24" s="281">
        <f>O24*'Custo Perfil e Carga Horária'!E21</f>
        <v>0</v>
      </c>
    </row>
    <row r="25" spans="2:16" x14ac:dyDescent="0.25">
      <c r="B25" s="285" t="str">
        <f>IF(ISBLANK('[1]Custo Perfil e Carga Horária'!B22)," ",'[1]Custo Perfil e Carga Horária'!B22)</f>
        <v xml:space="preserve"> </v>
      </c>
      <c r="C25" s="290"/>
      <c r="D25" s="281">
        <f>C25*'Custo Perfil e Carga Horária'!E22</f>
        <v>0</v>
      </c>
      <c r="E25" s="291"/>
      <c r="F25" s="281">
        <f>E25*'Custo Perfil e Carga Horária'!E22</f>
        <v>0</v>
      </c>
      <c r="G25" s="292"/>
      <c r="H25" s="281">
        <f>G25*'Custo Perfil e Carga Horária'!E22</f>
        <v>0</v>
      </c>
      <c r="I25" s="293"/>
      <c r="J25" s="281">
        <f>I25*'Custo Perfil e Carga Horária'!E22</f>
        <v>0</v>
      </c>
      <c r="K25" s="293"/>
      <c r="L25" s="281">
        <f>K25*'Custo Perfil e Carga Horária'!E22</f>
        <v>0</v>
      </c>
      <c r="M25" s="292"/>
      <c r="N25" s="281">
        <f>M25*'Custo Perfil e Carga Horária'!E22</f>
        <v>0</v>
      </c>
      <c r="O25" s="288"/>
      <c r="P25" s="281">
        <f>O25*'Custo Perfil e Carga Horária'!E22</f>
        <v>0</v>
      </c>
    </row>
    <row r="26" spans="2:16" x14ac:dyDescent="0.25">
      <c r="B26" s="285" t="str">
        <f>IF(ISBLANK('[1]Custo Perfil e Carga Horária'!B23)," ",'[1]Custo Perfil e Carga Horária'!B23)</f>
        <v xml:space="preserve"> </v>
      </c>
      <c r="C26" s="290"/>
      <c r="D26" s="281">
        <f>C26*'Custo Perfil e Carga Horária'!E23</f>
        <v>0</v>
      </c>
      <c r="E26" s="291"/>
      <c r="F26" s="281">
        <f>E26*'Custo Perfil e Carga Horária'!E23</f>
        <v>0</v>
      </c>
      <c r="G26" s="292"/>
      <c r="H26" s="281">
        <f>G26*'Custo Perfil e Carga Horária'!E23</f>
        <v>0</v>
      </c>
      <c r="I26" s="293"/>
      <c r="J26" s="281">
        <f>I26*'Custo Perfil e Carga Horária'!E23</f>
        <v>0</v>
      </c>
      <c r="K26" s="293"/>
      <c r="L26" s="281">
        <f>K26*'Custo Perfil e Carga Horária'!E23</f>
        <v>0</v>
      </c>
      <c r="M26" s="292"/>
      <c r="N26" s="281">
        <f>M26*'Custo Perfil e Carga Horária'!E23</f>
        <v>0</v>
      </c>
      <c r="O26" s="288"/>
      <c r="P26" s="281">
        <f>O26*'Custo Perfil e Carga Horária'!E23</f>
        <v>0</v>
      </c>
    </row>
    <row r="27" spans="2:16" x14ac:dyDescent="0.25">
      <c r="B27" s="285" t="str">
        <f>IF(ISBLANK('[1]Custo Perfil e Carga Horária'!B24)," ",'[1]Custo Perfil e Carga Horária'!B24)</f>
        <v xml:space="preserve"> </v>
      </c>
      <c r="C27" s="290"/>
      <c r="D27" s="281">
        <f>C27*'Custo Perfil e Carga Horária'!E24</f>
        <v>0</v>
      </c>
      <c r="E27" s="291"/>
      <c r="F27" s="281">
        <f>E27*'Custo Perfil e Carga Horária'!E24</f>
        <v>0</v>
      </c>
      <c r="G27" s="292"/>
      <c r="H27" s="281">
        <f>G27*'Custo Perfil e Carga Horária'!E24</f>
        <v>0</v>
      </c>
      <c r="I27" s="293"/>
      <c r="J27" s="281">
        <f>I27*'Custo Perfil e Carga Horária'!E24</f>
        <v>0</v>
      </c>
      <c r="K27" s="293"/>
      <c r="L27" s="281">
        <f>K27*'Custo Perfil e Carga Horária'!E24</f>
        <v>0</v>
      </c>
      <c r="M27" s="292"/>
      <c r="N27" s="281">
        <f>M27*'Custo Perfil e Carga Horária'!E24</f>
        <v>0</v>
      </c>
      <c r="O27" s="288"/>
      <c r="P27" s="281">
        <f>O27*'Custo Perfil e Carga Horária'!E24</f>
        <v>0</v>
      </c>
    </row>
    <row r="28" spans="2:16" x14ac:dyDescent="0.25">
      <c r="B28" s="285" t="str">
        <f>IF(ISBLANK('[1]Custo Perfil e Carga Horária'!B25)," ",'[1]Custo Perfil e Carga Horária'!B25)</f>
        <v xml:space="preserve"> </v>
      </c>
      <c r="C28" s="290"/>
      <c r="D28" s="281">
        <f>C28*'Custo Perfil e Carga Horária'!E25</f>
        <v>0</v>
      </c>
      <c r="E28" s="291"/>
      <c r="F28" s="281">
        <f>E28*'Custo Perfil e Carga Horária'!E25</f>
        <v>0</v>
      </c>
      <c r="G28" s="292"/>
      <c r="H28" s="281">
        <f>G28*'Custo Perfil e Carga Horária'!E25</f>
        <v>0</v>
      </c>
      <c r="I28" s="293"/>
      <c r="J28" s="281">
        <f>I28*'Custo Perfil e Carga Horária'!E25</f>
        <v>0</v>
      </c>
      <c r="K28" s="293"/>
      <c r="L28" s="281">
        <f>K28*'Custo Perfil e Carga Horária'!E25</f>
        <v>0</v>
      </c>
      <c r="M28" s="292"/>
      <c r="N28" s="281">
        <f>M28*'Custo Perfil e Carga Horária'!E25</f>
        <v>0</v>
      </c>
      <c r="O28" s="288"/>
      <c r="P28" s="281">
        <f>O28*'Custo Perfil e Carga Horária'!E25</f>
        <v>0</v>
      </c>
    </row>
    <row r="29" spans="2:16" x14ac:dyDescent="0.25">
      <c r="B29" s="285" t="str">
        <f>IF(ISBLANK('[1]Custo Perfil e Carga Horária'!B26)," ",'[1]Custo Perfil e Carga Horária'!B26)</f>
        <v xml:space="preserve"> </v>
      </c>
      <c r="C29" s="290"/>
      <c r="D29" s="281">
        <f>C29*'Custo Perfil e Carga Horária'!E26</f>
        <v>0</v>
      </c>
      <c r="E29" s="291"/>
      <c r="F29" s="281">
        <f>E29*'Custo Perfil e Carga Horária'!E26</f>
        <v>0</v>
      </c>
      <c r="G29" s="292"/>
      <c r="H29" s="281">
        <f>G29*'Custo Perfil e Carga Horária'!E26</f>
        <v>0</v>
      </c>
      <c r="I29" s="293"/>
      <c r="J29" s="281">
        <f>I29*'Custo Perfil e Carga Horária'!E26</f>
        <v>0</v>
      </c>
      <c r="K29" s="293"/>
      <c r="L29" s="281">
        <f>K29*'Custo Perfil e Carga Horária'!E26</f>
        <v>0</v>
      </c>
      <c r="M29" s="292"/>
      <c r="N29" s="281">
        <f>M29*'Custo Perfil e Carga Horária'!E26</f>
        <v>0</v>
      </c>
      <c r="O29" s="288"/>
      <c r="P29" s="281">
        <f>O29*'Custo Perfil e Carga Horária'!E26</f>
        <v>0</v>
      </c>
    </row>
    <row r="30" spans="2:16" x14ac:dyDescent="0.25">
      <c r="B30" s="285" t="str">
        <f>IF(ISBLANK('[1]Custo Perfil e Carga Horária'!B27)," ",'[1]Custo Perfil e Carga Horária'!B27)</f>
        <v xml:space="preserve"> </v>
      </c>
      <c r="C30" s="290"/>
      <c r="D30" s="281">
        <f>C30*'Custo Perfil e Carga Horária'!E27</f>
        <v>0</v>
      </c>
      <c r="E30" s="291"/>
      <c r="F30" s="281">
        <f>E30*'Custo Perfil e Carga Horária'!E27</f>
        <v>0</v>
      </c>
      <c r="G30" s="292"/>
      <c r="H30" s="281">
        <f>G30*'Custo Perfil e Carga Horária'!E27</f>
        <v>0</v>
      </c>
      <c r="I30" s="293"/>
      <c r="J30" s="281">
        <f>I30*'Custo Perfil e Carga Horária'!E27</f>
        <v>0</v>
      </c>
      <c r="K30" s="293"/>
      <c r="L30" s="281">
        <f>K30*'Custo Perfil e Carga Horária'!E27</f>
        <v>0</v>
      </c>
      <c r="M30" s="292"/>
      <c r="N30" s="281">
        <f>M30*'Custo Perfil e Carga Horária'!E27</f>
        <v>0</v>
      </c>
      <c r="O30" s="288"/>
      <c r="P30" s="281">
        <f>O30*'Custo Perfil e Carga Horária'!E27</f>
        <v>0</v>
      </c>
    </row>
    <row r="31" spans="2:16" x14ac:dyDescent="0.25">
      <c r="B31" s="285" t="str">
        <f>IF(ISBLANK('[1]Custo Perfil e Carga Horária'!B28)," ",'[1]Custo Perfil e Carga Horária'!B28)</f>
        <v xml:space="preserve"> </v>
      </c>
      <c r="C31" s="290"/>
      <c r="D31" s="281">
        <f>C31*'Custo Perfil e Carga Horária'!E28</f>
        <v>0</v>
      </c>
      <c r="E31" s="291"/>
      <c r="F31" s="281">
        <f>E31*'Custo Perfil e Carga Horária'!E28</f>
        <v>0</v>
      </c>
      <c r="G31" s="292"/>
      <c r="H31" s="281">
        <f>G31*'Custo Perfil e Carga Horária'!E28</f>
        <v>0</v>
      </c>
      <c r="I31" s="293"/>
      <c r="J31" s="281">
        <f>I31*'Custo Perfil e Carga Horária'!E28</f>
        <v>0</v>
      </c>
      <c r="K31" s="293"/>
      <c r="L31" s="281">
        <f>K31*'Custo Perfil e Carga Horária'!E28</f>
        <v>0</v>
      </c>
      <c r="M31" s="292"/>
      <c r="N31" s="281">
        <f>M31*'Custo Perfil e Carga Horária'!E28</f>
        <v>0</v>
      </c>
      <c r="O31" s="288"/>
      <c r="P31" s="281">
        <f>O31*'Custo Perfil e Carga Horária'!E28</f>
        <v>0</v>
      </c>
    </row>
    <row r="32" spans="2:16" x14ac:dyDescent="0.25">
      <c r="B32" s="285" t="str">
        <f>IF(ISBLANK('[1]Custo Perfil e Carga Horária'!B29)," ",'[1]Custo Perfil e Carga Horária'!B29)</f>
        <v xml:space="preserve"> </v>
      </c>
      <c r="C32" s="290"/>
      <c r="D32" s="281">
        <f>C32*'Custo Perfil e Carga Horária'!E29</f>
        <v>0</v>
      </c>
      <c r="E32" s="291"/>
      <c r="F32" s="281">
        <f>E32*'Custo Perfil e Carga Horária'!E29</f>
        <v>0</v>
      </c>
      <c r="G32" s="292"/>
      <c r="H32" s="281">
        <f>G32*'Custo Perfil e Carga Horária'!E29</f>
        <v>0</v>
      </c>
      <c r="I32" s="293"/>
      <c r="J32" s="281">
        <f>I32*'Custo Perfil e Carga Horária'!E29</f>
        <v>0</v>
      </c>
      <c r="K32" s="293"/>
      <c r="L32" s="281">
        <f>K32*'Custo Perfil e Carga Horária'!E29</f>
        <v>0</v>
      </c>
      <c r="M32" s="292"/>
      <c r="N32" s="281">
        <f>M32*'Custo Perfil e Carga Horária'!E29</f>
        <v>0</v>
      </c>
      <c r="O32" s="288"/>
      <c r="P32" s="281">
        <f>O32*'Custo Perfil e Carga Horária'!E29</f>
        <v>0</v>
      </c>
    </row>
    <row r="33" spans="2:16" x14ac:dyDescent="0.25">
      <c r="B33" s="285" t="str">
        <f>IF(ISBLANK('[1]Custo Perfil e Carga Horária'!B30)," ",'[1]Custo Perfil e Carga Horária'!B30)</f>
        <v xml:space="preserve"> </v>
      </c>
      <c r="C33" s="290"/>
      <c r="D33" s="281">
        <f>C33*'Custo Perfil e Carga Horária'!E30</f>
        <v>0</v>
      </c>
      <c r="E33" s="291"/>
      <c r="F33" s="281">
        <f>E33*'Custo Perfil e Carga Horária'!E30</f>
        <v>0</v>
      </c>
      <c r="G33" s="292"/>
      <c r="H33" s="281">
        <f>G33*'Custo Perfil e Carga Horária'!E30</f>
        <v>0</v>
      </c>
      <c r="I33" s="293"/>
      <c r="J33" s="281">
        <f>I33*'Custo Perfil e Carga Horária'!E30</f>
        <v>0</v>
      </c>
      <c r="K33" s="293"/>
      <c r="L33" s="281">
        <f>K33*'Custo Perfil e Carga Horária'!E30</f>
        <v>0</v>
      </c>
      <c r="M33" s="292"/>
      <c r="N33" s="281">
        <f>M33*'Custo Perfil e Carga Horária'!E30</f>
        <v>0</v>
      </c>
      <c r="O33" s="288"/>
      <c r="P33" s="281">
        <f>O33*'Custo Perfil e Carga Horária'!E30</f>
        <v>0</v>
      </c>
    </row>
    <row r="34" spans="2:16" x14ac:dyDescent="0.25">
      <c r="B34" s="285" t="str">
        <f>IF(ISBLANK('[1]Custo Perfil e Carga Horária'!B31)," ",'[1]Custo Perfil e Carga Horária'!B31)</f>
        <v xml:space="preserve"> </v>
      </c>
      <c r="C34" s="290"/>
      <c r="D34" s="281">
        <f>C34*'Custo Perfil e Carga Horária'!E31</f>
        <v>0</v>
      </c>
      <c r="E34" s="291"/>
      <c r="F34" s="281">
        <f>E34*'Custo Perfil e Carga Horária'!E31</f>
        <v>0</v>
      </c>
      <c r="G34" s="292"/>
      <c r="H34" s="281">
        <f>G34*'Custo Perfil e Carga Horária'!E31</f>
        <v>0</v>
      </c>
      <c r="I34" s="293"/>
      <c r="J34" s="281">
        <f>I34*'Custo Perfil e Carga Horária'!E31</f>
        <v>0</v>
      </c>
      <c r="K34" s="293"/>
      <c r="L34" s="281">
        <f>K34*'Custo Perfil e Carga Horária'!E31</f>
        <v>0</v>
      </c>
      <c r="M34" s="292"/>
      <c r="N34" s="281">
        <f>M34*'Custo Perfil e Carga Horária'!E31</f>
        <v>0</v>
      </c>
      <c r="O34" s="288"/>
      <c r="P34" s="281">
        <f>O34*'Custo Perfil e Carga Horária'!E31</f>
        <v>0</v>
      </c>
    </row>
    <row r="35" spans="2:16" x14ac:dyDescent="0.25">
      <c r="B35" s="285" t="str">
        <f>IF(ISBLANK('[1]Custo Perfil e Carga Horária'!B32)," ",'[1]Custo Perfil e Carga Horária'!B32)</f>
        <v xml:space="preserve"> </v>
      </c>
      <c r="C35" s="290"/>
      <c r="D35" s="281">
        <f>C35*'Custo Perfil e Carga Horária'!E32</f>
        <v>0</v>
      </c>
      <c r="E35" s="291"/>
      <c r="F35" s="281">
        <f>E35*'Custo Perfil e Carga Horária'!E32</f>
        <v>0</v>
      </c>
      <c r="G35" s="292"/>
      <c r="H35" s="281">
        <f>G35*'Custo Perfil e Carga Horária'!E32</f>
        <v>0</v>
      </c>
      <c r="I35" s="293"/>
      <c r="J35" s="281">
        <f>I35*'Custo Perfil e Carga Horária'!E32</f>
        <v>0</v>
      </c>
      <c r="K35" s="293"/>
      <c r="L35" s="281">
        <f>K35*'Custo Perfil e Carga Horária'!E32</f>
        <v>0</v>
      </c>
      <c r="M35" s="292"/>
      <c r="N35" s="281">
        <f>M35*'Custo Perfil e Carga Horária'!E32</f>
        <v>0</v>
      </c>
      <c r="O35" s="288"/>
      <c r="P35" s="281">
        <f>O35*'Custo Perfil e Carga Horária'!E32</f>
        <v>0</v>
      </c>
    </row>
    <row r="36" spans="2:16" x14ac:dyDescent="0.25">
      <c r="B36" s="285" t="str">
        <f>IF(ISBLANK('[1]Custo Perfil e Carga Horária'!B33)," ",'[1]Custo Perfil e Carga Horária'!B33)</f>
        <v xml:space="preserve"> </v>
      </c>
      <c r="C36" s="290"/>
      <c r="D36" s="281">
        <f>C36*'Custo Perfil e Carga Horária'!E33</f>
        <v>0</v>
      </c>
      <c r="E36" s="291"/>
      <c r="F36" s="281">
        <f>E36*'Custo Perfil e Carga Horária'!E33</f>
        <v>0</v>
      </c>
      <c r="G36" s="292"/>
      <c r="H36" s="281">
        <f>G36*'Custo Perfil e Carga Horária'!E33</f>
        <v>0</v>
      </c>
      <c r="I36" s="293"/>
      <c r="J36" s="281">
        <f>I36*'Custo Perfil e Carga Horária'!E33</f>
        <v>0</v>
      </c>
      <c r="K36" s="293"/>
      <c r="L36" s="281">
        <f>K36*'Custo Perfil e Carga Horária'!E33</f>
        <v>0</v>
      </c>
      <c r="M36" s="292"/>
      <c r="N36" s="281">
        <f>M36*'Custo Perfil e Carga Horária'!E33</f>
        <v>0</v>
      </c>
      <c r="O36" s="288"/>
      <c r="P36" s="281">
        <f>O36*'Custo Perfil e Carga Horária'!E33</f>
        <v>0</v>
      </c>
    </row>
    <row r="37" spans="2:16" x14ac:dyDescent="0.25">
      <c r="B37" s="285" t="str">
        <f>IF(ISBLANK('[1]Custo Perfil e Carga Horária'!B34)," ",'[1]Custo Perfil e Carga Horária'!B34)</f>
        <v xml:space="preserve"> </v>
      </c>
      <c r="C37" s="290"/>
      <c r="D37" s="281">
        <f>C37*'Custo Perfil e Carga Horária'!E34</f>
        <v>0</v>
      </c>
      <c r="E37" s="291"/>
      <c r="F37" s="281">
        <f>E37*'Custo Perfil e Carga Horária'!E34</f>
        <v>0</v>
      </c>
      <c r="G37" s="292"/>
      <c r="H37" s="281">
        <f>G37*'Custo Perfil e Carga Horária'!E34</f>
        <v>0</v>
      </c>
      <c r="I37" s="293"/>
      <c r="J37" s="281">
        <f>I37*'Custo Perfil e Carga Horária'!E34</f>
        <v>0</v>
      </c>
      <c r="K37" s="293"/>
      <c r="L37" s="281">
        <f>K37*'Custo Perfil e Carga Horária'!E34</f>
        <v>0</v>
      </c>
      <c r="M37" s="292"/>
      <c r="N37" s="281">
        <f>M37*'Custo Perfil e Carga Horária'!E34</f>
        <v>0</v>
      </c>
      <c r="O37" s="288"/>
      <c r="P37" s="281">
        <f>O37*'Custo Perfil e Carga Horária'!E34</f>
        <v>0</v>
      </c>
    </row>
    <row r="38" spans="2:16" x14ac:dyDescent="0.25">
      <c r="B38" s="285" t="str">
        <f>IF(ISBLANK('[1]Custo Perfil e Carga Horária'!B35)," ",'[1]Custo Perfil e Carga Horária'!B35)</f>
        <v xml:space="preserve"> </v>
      </c>
      <c r="C38" s="290"/>
      <c r="D38" s="281">
        <f>C38*'Custo Perfil e Carga Horária'!E35</f>
        <v>0</v>
      </c>
      <c r="E38" s="291"/>
      <c r="F38" s="281">
        <f>E38*'Custo Perfil e Carga Horária'!E35</f>
        <v>0</v>
      </c>
      <c r="G38" s="292"/>
      <c r="H38" s="281">
        <f>G38*'Custo Perfil e Carga Horária'!E35</f>
        <v>0</v>
      </c>
      <c r="I38" s="293"/>
      <c r="J38" s="281">
        <f>I38*'Custo Perfil e Carga Horária'!E35</f>
        <v>0</v>
      </c>
      <c r="K38" s="293"/>
      <c r="L38" s="281">
        <f>K38*'Custo Perfil e Carga Horária'!E35</f>
        <v>0</v>
      </c>
      <c r="M38" s="292"/>
      <c r="N38" s="281">
        <f>M38*'Custo Perfil e Carga Horária'!E35</f>
        <v>0</v>
      </c>
      <c r="O38" s="288"/>
      <c r="P38" s="281">
        <f>O38*'Custo Perfil e Carga Horária'!E35</f>
        <v>0</v>
      </c>
    </row>
    <row r="39" spans="2:16" x14ac:dyDescent="0.25">
      <c r="B39" s="285" t="str">
        <f>IF(ISBLANK('[1]Custo Perfil e Carga Horária'!B36)," ",'[1]Custo Perfil e Carga Horária'!B36)</f>
        <v xml:space="preserve"> </v>
      </c>
      <c r="C39" s="290"/>
      <c r="D39" s="281">
        <f>C39*'Custo Perfil e Carga Horária'!E36</f>
        <v>0</v>
      </c>
      <c r="E39" s="291"/>
      <c r="F39" s="281">
        <f>E39*'Custo Perfil e Carga Horária'!E36</f>
        <v>0</v>
      </c>
      <c r="G39" s="292"/>
      <c r="H39" s="281">
        <f>G39*'Custo Perfil e Carga Horária'!E36</f>
        <v>0</v>
      </c>
      <c r="I39" s="293"/>
      <c r="J39" s="281">
        <f>I39*'Custo Perfil e Carga Horária'!E36</f>
        <v>0</v>
      </c>
      <c r="K39" s="293"/>
      <c r="L39" s="281">
        <f>K39*'Custo Perfil e Carga Horária'!E36</f>
        <v>0</v>
      </c>
      <c r="M39" s="292"/>
      <c r="N39" s="281">
        <f>M39*'Custo Perfil e Carga Horária'!E36</f>
        <v>0</v>
      </c>
      <c r="O39" s="288"/>
      <c r="P39" s="281">
        <f>O39*'Custo Perfil e Carga Horária'!E36</f>
        <v>0</v>
      </c>
    </row>
    <row r="40" spans="2:16" x14ac:dyDescent="0.25">
      <c r="B40" s="285" t="str">
        <f>IF(ISBLANK('[1]Custo Perfil e Carga Horária'!B37)," ",'[1]Custo Perfil e Carga Horária'!B37)</f>
        <v xml:space="preserve"> </v>
      </c>
      <c r="C40" s="290"/>
      <c r="D40" s="281">
        <f>C40*'Custo Perfil e Carga Horária'!E37</f>
        <v>0</v>
      </c>
      <c r="E40" s="291"/>
      <c r="F40" s="281">
        <f>E40*'Custo Perfil e Carga Horária'!E37</f>
        <v>0</v>
      </c>
      <c r="G40" s="292"/>
      <c r="H40" s="281">
        <f>G40*'Custo Perfil e Carga Horária'!E37</f>
        <v>0</v>
      </c>
      <c r="I40" s="293"/>
      <c r="J40" s="281">
        <f>I40*'Custo Perfil e Carga Horária'!E37</f>
        <v>0</v>
      </c>
      <c r="K40" s="293"/>
      <c r="L40" s="281">
        <f>K40*'Custo Perfil e Carga Horária'!E37</f>
        <v>0</v>
      </c>
      <c r="M40" s="292"/>
      <c r="N40" s="281">
        <f>M40*'Custo Perfil e Carga Horária'!E37</f>
        <v>0</v>
      </c>
      <c r="O40" s="288"/>
      <c r="P40" s="281">
        <f>O40*'Custo Perfil e Carga Horária'!E37</f>
        <v>0</v>
      </c>
    </row>
    <row r="41" spans="2:16" x14ac:dyDescent="0.25">
      <c r="B41" s="285" t="str">
        <f>IF(ISBLANK('[1]Custo Perfil e Carga Horária'!B38)," ",'[1]Custo Perfil e Carga Horária'!B38)</f>
        <v xml:space="preserve"> </v>
      </c>
      <c r="C41" s="290"/>
      <c r="D41" s="281">
        <f>C41*'Custo Perfil e Carga Horária'!E38</f>
        <v>0</v>
      </c>
      <c r="E41" s="291"/>
      <c r="F41" s="281">
        <f>E41*'Custo Perfil e Carga Horária'!E38</f>
        <v>0</v>
      </c>
      <c r="G41" s="292"/>
      <c r="H41" s="281">
        <f>G41*'Custo Perfil e Carga Horária'!E38</f>
        <v>0</v>
      </c>
      <c r="I41" s="293"/>
      <c r="J41" s="281">
        <f>I41*'Custo Perfil e Carga Horária'!E38</f>
        <v>0</v>
      </c>
      <c r="K41" s="293"/>
      <c r="L41" s="281">
        <f>K41*'Custo Perfil e Carga Horária'!E38</f>
        <v>0</v>
      </c>
      <c r="M41" s="292"/>
      <c r="N41" s="281">
        <f>M41*'Custo Perfil e Carga Horária'!E38</f>
        <v>0</v>
      </c>
      <c r="O41" s="288"/>
      <c r="P41" s="281">
        <f>O41*'Custo Perfil e Carga Horária'!E38</f>
        <v>0</v>
      </c>
    </row>
    <row r="42" spans="2:16" x14ac:dyDescent="0.25">
      <c r="B42" s="285" t="str">
        <f>IF(ISBLANK('[1]Custo Perfil e Carga Horária'!B39)," ",'[1]Custo Perfil e Carga Horária'!B39)</f>
        <v xml:space="preserve"> </v>
      </c>
      <c r="C42" s="290"/>
      <c r="D42" s="281">
        <f>C42*'Custo Perfil e Carga Horária'!E39</f>
        <v>0</v>
      </c>
      <c r="E42" s="291"/>
      <c r="F42" s="281">
        <f>E42*'Custo Perfil e Carga Horária'!E39</f>
        <v>0</v>
      </c>
      <c r="G42" s="292"/>
      <c r="H42" s="281">
        <f>G42*'Custo Perfil e Carga Horária'!E39</f>
        <v>0</v>
      </c>
      <c r="I42" s="293"/>
      <c r="J42" s="281">
        <f>I42*'Custo Perfil e Carga Horária'!E39</f>
        <v>0</v>
      </c>
      <c r="K42" s="293"/>
      <c r="L42" s="281">
        <f>K42*'Custo Perfil e Carga Horária'!E39</f>
        <v>0</v>
      </c>
      <c r="M42" s="292"/>
      <c r="N42" s="281">
        <f>M42*'Custo Perfil e Carga Horária'!E39</f>
        <v>0</v>
      </c>
      <c r="O42" s="288"/>
      <c r="P42" s="281">
        <f>O42*'Custo Perfil e Carga Horária'!E39</f>
        <v>0</v>
      </c>
    </row>
    <row r="43" spans="2:16" x14ac:dyDescent="0.25">
      <c r="B43" s="285" t="str">
        <f>IF(ISBLANK('[1]Custo Perfil e Carga Horária'!B40)," ",'[1]Custo Perfil e Carga Horária'!B40)</f>
        <v xml:space="preserve"> </v>
      </c>
      <c r="C43" s="290"/>
      <c r="D43" s="281">
        <f>C43*'Custo Perfil e Carga Horária'!E40</f>
        <v>0</v>
      </c>
      <c r="E43" s="291"/>
      <c r="F43" s="281">
        <f>E43*'Custo Perfil e Carga Horária'!E40</f>
        <v>0</v>
      </c>
      <c r="G43" s="292"/>
      <c r="H43" s="281">
        <f>G43*'Custo Perfil e Carga Horária'!E40</f>
        <v>0</v>
      </c>
      <c r="I43" s="293"/>
      <c r="J43" s="281">
        <f>I43*'Custo Perfil e Carga Horária'!E40</f>
        <v>0</v>
      </c>
      <c r="K43" s="293"/>
      <c r="L43" s="281">
        <f>K43*'Custo Perfil e Carga Horária'!E40</f>
        <v>0</v>
      </c>
      <c r="M43" s="292"/>
      <c r="N43" s="281">
        <f>M43*'Custo Perfil e Carga Horária'!E40</f>
        <v>0</v>
      </c>
      <c r="O43" s="288"/>
      <c r="P43" s="281">
        <f>O43*'Custo Perfil e Carga Horária'!E40</f>
        <v>0</v>
      </c>
    </row>
    <row r="44" spans="2:16" ht="15.75" thickBot="1" x14ac:dyDescent="0.3">
      <c r="B44" s="294" t="str">
        <f>IF(ISBLANK('[1]Custo Perfil e Carga Horária'!B41)," ",'[1]Custo Perfil e Carga Horária'!B41)</f>
        <v xml:space="preserve"> </v>
      </c>
      <c r="C44" s="290"/>
      <c r="D44" s="281">
        <f>C44*'Custo Perfil e Carga Horária'!E41</f>
        <v>0</v>
      </c>
      <c r="E44" s="291"/>
      <c r="F44" s="281">
        <f>E44*'Custo Perfil e Carga Horária'!E41</f>
        <v>0</v>
      </c>
      <c r="G44" s="292"/>
      <c r="H44" s="281">
        <f>G44*'Custo Perfil e Carga Horária'!E41</f>
        <v>0</v>
      </c>
      <c r="I44" s="293"/>
      <c r="J44" s="281">
        <f>I44*'Custo Perfil e Carga Horária'!E41</f>
        <v>0</v>
      </c>
      <c r="K44" s="293"/>
      <c r="L44" s="281">
        <f>K44*'Custo Perfil e Carga Horária'!E41</f>
        <v>0</v>
      </c>
      <c r="M44" s="292"/>
      <c r="N44" s="281">
        <f>M44*'Custo Perfil e Carga Horária'!E41</f>
        <v>0</v>
      </c>
      <c r="O44" s="292"/>
      <c r="P44" s="281">
        <f>O44*'Custo Perfil e Carga Horária'!E41</f>
        <v>0</v>
      </c>
    </row>
    <row r="45" spans="2:16" ht="15.75" thickBot="1" x14ac:dyDescent="0.3">
      <c r="B45" s="237" t="s">
        <v>177</v>
      </c>
      <c r="C45" s="295">
        <f>SUM(C15:C44)</f>
        <v>0</v>
      </c>
      <c r="D45" s="296">
        <f>SUM(D15:D44)</f>
        <v>0</v>
      </c>
      <c r="E45" s="295">
        <f t="shared" ref="E45:O45" si="0">SUM(E15:E44)</f>
        <v>0</v>
      </c>
      <c r="F45" s="296">
        <f>SUM(F15:F44)</f>
        <v>0</v>
      </c>
      <c r="G45" s="295">
        <f t="shared" si="0"/>
        <v>0</v>
      </c>
      <c r="H45" s="296">
        <f>SUM(H15:H44)</f>
        <v>0</v>
      </c>
      <c r="I45" s="295">
        <f t="shared" si="0"/>
        <v>0</v>
      </c>
      <c r="J45" s="296">
        <f>SUM(J15:J44)</f>
        <v>0</v>
      </c>
      <c r="K45" s="295">
        <f t="shared" si="0"/>
        <v>0</v>
      </c>
      <c r="L45" s="296">
        <f>SUM(L15:L44)</f>
        <v>0</v>
      </c>
      <c r="M45" s="295">
        <f t="shared" si="0"/>
        <v>0</v>
      </c>
      <c r="N45" s="296">
        <f>SUM(N15:N44)</f>
        <v>0</v>
      </c>
      <c r="O45" s="295">
        <f t="shared" si="0"/>
        <v>0</v>
      </c>
      <c r="P45" s="296">
        <f>SUM(P15:P44)</f>
        <v>0</v>
      </c>
    </row>
    <row r="46" spans="2:16" ht="30.75" thickBot="1" x14ac:dyDescent="0.3">
      <c r="B46" s="297" t="s">
        <v>179</v>
      </c>
      <c r="C46" s="456">
        <f>D45*C13</f>
        <v>0</v>
      </c>
      <c r="D46" s="457"/>
      <c r="E46" s="456">
        <f t="shared" ref="E46" si="1">F45*E13</f>
        <v>0</v>
      </c>
      <c r="F46" s="457"/>
      <c r="G46" s="456">
        <f t="shared" ref="G46" si="2">H45*G13</f>
        <v>0</v>
      </c>
      <c r="H46" s="457"/>
      <c r="I46" s="456">
        <f>J45*I13</f>
        <v>0</v>
      </c>
      <c r="J46" s="457"/>
      <c r="K46" s="456">
        <f>L45*K13</f>
        <v>0</v>
      </c>
      <c r="L46" s="457"/>
      <c r="M46" s="456">
        <f t="shared" ref="M46" si="3">N45*M13</f>
        <v>0</v>
      </c>
      <c r="N46" s="457"/>
      <c r="O46" s="456">
        <f>P45*O13</f>
        <v>0</v>
      </c>
      <c r="P46" s="457"/>
    </row>
  </sheetData>
  <mergeCells count="30">
    <mergeCell ref="O46:P46"/>
    <mergeCell ref="C46:D46"/>
    <mergeCell ref="E46:F46"/>
    <mergeCell ref="G46:H46"/>
    <mergeCell ref="I46:J46"/>
    <mergeCell ref="K46:L46"/>
    <mergeCell ref="M46:N46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B2:P2"/>
    <mergeCell ref="B10:P10"/>
    <mergeCell ref="C11:D11"/>
    <mergeCell ref="E11:F11"/>
    <mergeCell ref="G11:H11"/>
    <mergeCell ref="I11:J11"/>
    <mergeCell ref="K11:L11"/>
    <mergeCell ref="M11:N11"/>
    <mergeCell ref="O11:P11"/>
  </mergeCells>
  <conditionalFormatting sqref="C45">
    <cfRule type="cellIs" dxfId="8" priority="12" operator="equal">
      <formula>1</formula>
    </cfRule>
    <cfRule type="cellIs" dxfId="7" priority="13" operator="equal">
      <formula>100</formula>
    </cfRule>
    <cfRule type="cellIs" dxfId="6" priority="14" operator="equal">
      <formula>100</formula>
    </cfRule>
  </conditionalFormatting>
  <conditionalFormatting sqref="E45">
    <cfRule type="cellIs" dxfId="5" priority="11" operator="equal">
      <formula>1</formula>
    </cfRule>
  </conditionalFormatting>
  <conditionalFormatting sqref="G45">
    <cfRule type="cellIs" dxfId="4" priority="9" operator="equal">
      <formula>1</formula>
    </cfRule>
    <cfRule type="cellIs" priority="10" operator="equal">
      <formula>1</formula>
    </cfRule>
  </conditionalFormatting>
  <conditionalFormatting sqref="I45">
    <cfRule type="cellIs" dxfId="3" priority="7" operator="equal">
      <formula>1</formula>
    </cfRule>
    <cfRule type="cellIs" priority="8" operator="equal">
      <formula>1</formula>
    </cfRule>
  </conditionalFormatting>
  <conditionalFormatting sqref="K45">
    <cfRule type="cellIs" dxfId="2" priority="5" operator="equal">
      <formula>1</formula>
    </cfRule>
    <cfRule type="cellIs" priority="6" operator="equal">
      <formula>1</formula>
    </cfRule>
  </conditionalFormatting>
  <conditionalFormatting sqref="M45">
    <cfRule type="cellIs" dxfId="1" priority="3" operator="equal">
      <formula>1</formula>
    </cfRule>
    <cfRule type="cellIs" priority="4" operator="equal">
      <formula>1</formula>
    </cfRule>
  </conditionalFormatting>
  <conditionalFormatting sqref="O45">
    <cfRule type="cellIs" dxfId="0" priority="1" operator="equal">
      <formula>1</formula>
    </cfRule>
    <cfRule type="cellIs" priority="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10" zoomScaleNormal="110" workbookViewId="0">
      <selection activeCell="C12" sqref="C12:D12"/>
    </sheetView>
  </sheetViews>
  <sheetFormatPr defaultRowHeight="15" x14ac:dyDescent="0.25"/>
  <cols>
    <col min="1" max="1" width="4.28515625" customWidth="1"/>
    <col min="2" max="2" width="38" customWidth="1"/>
    <col min="3" max="3" width="15.140625" customWidth="1"/>
    <col min="4" max="4" width="17.5703125" customWidth="1"/>
  </cols>
  <sheetData>
    <row r="1" spans="1:4" x14ac:dyDescent="0.25">
      <c r="B1" s="12" t="s">
        <v>23</v>
      </c>
    </row>
    <row r="2" spans="1:4" x14ac:dyDescent="0.25">
      <c r="B2" s="13" t="s">
        <v>167</v>
      </c>
    </row>
    <row r="3" spans="1:4" x14ac:dyDescent="0.25">
      <c r="B3" s="13" t="s">
        <v>168</v>
      </c>
    </row>
    <row r="6" spans="1:4" x14ac:dyDescent="0.25">
      <c r="A6" s="354" t="s">
        <v>30</v>
      </c>
      <c r="B6" s="355"/>
      <c r="C6" s="356"/>
      <c r="D6" s="357"/>
    </row>
    <row r="7" spans="1:4" x14ac:dyDescent="0.25">
      <c r="A7" s="354" t="s">
        <v>31</v>
      </c>
      <c r="B7" s="355"/>
      <c r="C7" s="358" t="s">
        <v>162</v>
      </c>
      <c r="D7" s="357"/>
    </row>
    <row r="8" spans="1:4" x14ac:dyDescent="0.25">
      <c r="A8" s="354" t="s">
        <v>32</v>
      </c>
      <c r="B8" s="355"/>
      <c r="C8" s="359"/>
      <c r="D8" s="357"/>
    </row>
    <row r="9" spans="1:4" x14ac:dyDescent="0.25">
      <c r="A9" s="347"/>
      <c r="B9" s="348"/>
      <c r="C9" s="348"/>
      <c r="D9" s="348"/>
    </row>
    <row r="10" spans="1:4" x14ac:dyDescent="0.25">
      <c r="A10" s="1" t="s">
        <v>33</v>
      </c>
      <c r="B10" s="2" t="s">
        <v>34</v>
      </c>
      <c r="C10" s="349"/>
      <c r="D10" s="350"/>
    </row>
    <row r="11" spans="1:4" x14ac:dyDescent="0.25">
      <c r="A11" s="1" t="s">
        <v>35</v>
      </c>
      <c r="B11" s="2" t="s">
        <v>36</v>
      </c>
      <c r="C11" s="351" t="s">
        <v>37</v>
      </c>
      <c r="D11" s="346"/>
    </row>
    <row r="12" spans="1:4" ht="22.5" x14ac:dyDescent="0.25">
      <c r="A12" s="1" t="s">
        <v>38</v>
      </c>
      <c r="B12" s="2" t="s">
        <v>39</v>
      </c>
      <c r="C12" s="351"/>
      <c r="D12" s="345"/>
    </row>
    <row r="13" spans="1:4" x14ac:dyDescent="0.25">
      <c r="A13" s="1" t="s">
        <v>40</v>
      </c>
      <c r="B13" s="2" t="s">
        <v>41</v>
      </c>
      <c r="C13" s="352" t="s">
        <v>161</v>
      </c>
      <c r="D13" s="353"/>
    </row>
    <row r="14" spans="1:4" x14ac:dyDescent="0.25">
      <c r="A14" s="1" t="s">
        <v>42</v>
      </c>
      <c r="B14" s="2" t="s">
        <v>43</v>
      </c>
      <c r="C14" s="351" t="s">
        <v>144</v>
      </c>
      <c r="D14" s="346"/>
    </row>
    <row r="15" spans="1:4" ht="22.5" x14ac:dyDescent="0.25">
      <c r="A15" s="1" t="s">
        <v>44</v>
      </c>
      <c r="B15" s="2" t="s">
        <v>45</v>
      </c>
      <c r="C15" s="345"/>
      <c r="D15" s="346"/>
    </row>
    <row r="16" spans="1:4" x14ac:dyDescent="0.25">
      <c r="A16" s="1" t="s">
        <v>46</v>
      </c>
      <c r="B16" s="2" t="s">
        <v>47</v>
      </c>
      <c r="C16" s="345">
        <v>12</v>
      </c>
      <c r="D16" s="346"/>
    </row>
    <row r="18" spans="2:3" x14ac:dyDescent="0.25">
      <c r="B18" s="2" t="s">
        <v>126</v>
      </c>
      <c r="C18" s="5"/>
    </row>
    <row r="19" spans="2:3" x14ac:dyDescent="0.25">
      <c r="B19" s="2" t="s">
        <v>134</v>
      </c>
      <c r="C19" s="5"/>
    </row>
  </sheetData>
  <mergeCells count="14">
    <mergeCell ref="A6:B6"/>
    <mergeCell ref="C6:D6"/>
    <mergeCell ref="A7:B7"/>
    <mergeCell ref="C7:D7"/>
    <mergeCell ref="A8:B8"/>
    <mergeCell ref="C8:D8"/>
    <mergeCell ref="C15:D15"/>
    <mergeCell ref="C16:D16"/>
    <mergeCell ref="A9:D9"/>
    <mergeCell ref="C10:D10"/>
    <mergeCell ref="C11:D11"/>
    <mergeCell ref="C12:D12"/>
    <mergeCell ref="C13:D13"/>
    <mergeCell ref="C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topLeftCell="A133" zoomScaleNormal="100"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157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157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157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157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157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157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157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157" t="s">
        <v>48</v>
      </c>
      <c r="C20" s="388" t="s">
        <v>163</v>
      </c>
      <c r="D20" s="389"/>
    </row>
    <row r="21" spans="1:4" s="93" customFormat="1" ht="12" customHeight="1" x14ac:dyDescent="0.25">
      <c r="A21" s="148">
        <v>2</v>
      </c>
      <c r="B21" s="157" t="s">
        <v>49</v>
      </c>
      <c r="C21" s="388"/>
      <c r="D21" s="389"/>
    </row>
    <row r="22" spans="1:4" s="93" customFormat="1" ht="12" customHeight="1" x14ac:dyDescent="0.25">
      <c r="A22" s="148">
        <v>3</v>
      </c>
      <c r="B22" s="157" t="s">
        <v>50</v>
      </c>
      <c r="C22" s="379"/>
      <c r="D22" s="380"/>
    </row>
    <row r="23" spans="1:4" s="93" customFormat="1" ht="12" customHeight="1" x14ac:dyDescent="0.25">
      <c r="A23" s="148">
        <v>4</v>
      </c>
      <c r="B23" s="157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159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163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168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173"/>
      <c r="D75" s="174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168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173"/>
      <c r="D83" s="174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174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15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topLeftCell="A130"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18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18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18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18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18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18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18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18" t="s">
        <v>48</v>
      </c>
      <c r="C20" s="388" t="s">
        <v>10</v>
      </c>
      <c r="D20" s="389"/>
    </row>
    <row r="21" spans="1:4" s="93" customFormat="1" ht="12" customHeight="1" x14ac:dyDescent="0.25">
      <c r="A21" s="148">
        <v>2</v>
      </c>
      <c r="B21" s="218" t="s">
        <v>49</v>
      </c>
      <c r="C21" s="388"/>
      <c r="D21" s="389"/>
    </row>
    <row r="22" spans="1:4" s="93" customFormat="1" ht="12" customHeight="1" x14ac:dyDescent="0.25">
      <c r="A22" s="148">
        <v>3</v>
      </c>
      <c r="B22" s="218" t="s">
        <v>50</v>
      </c>
      <c r="C22" s="379"/>
      <c r="D22" s="380"/>
    </row>
    <row r="23" spans="1:4" s="93" customFormat="1" ht="12" customHeight="1" x14ac:dyDescent="0.25">
      <c r="A23" s="148">
        <v>4</v>
      </c>
      <c r="B23" s="218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1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19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0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23"/>
      <c r="D75" s="224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0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23"/>
      <c r="D83" s="224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24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2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workbookViewId="0">
      <selection activeCell="C9" sqref="C9:D9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 t="s">
        <v>164</v>
      </c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5" customHeight="1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5" customHeight="1" x14ac:dyDescent="0.2">
      <c r="A5" s="92"/>
      <c r="B5" s="92"/>
      <c r="C5" s="92"/>
      <c r="D5" s="92"/>
    </row>
    <row r="6" spans="1:5" s="91" customFormat="1" ht="15" customHeight="1" x14ac:dyDescent="0.2">
      <c r="A6" s="92"/>
      <c r="B6" s="92"/>
      <c r="C6" s="92"/>
      <c r="D6" s="92"/>
    </row>
    <row r="7" spans="1:5" s="93" customFormat="1" ht="12.75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.75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5" customHeight="1" x14ac:dyDescent="0.25">
      <c r="A9" s="390" t="s">
        <v>32</v>
      </c>
      <c r="B9" s="391"/>
      <c r="C9" s="392"/>
      <c r="D9" s="393"/>
    </row>
    <row r="10" spans="1:5" s="93" customFormat="1" ht="15" customHeight="1" x14ac:dyDescent="0.25">
      <c r="A10" s="394"/>
      <c r="B10" s="395"/>
      <c r="C10" s="395"/>
      <c r="D10" s="395"/>
    </row>
    <row r="11" spans="1:5" s="93" customFormat="1" ht="12.75" x14ac:dyDescent="0.25">
      <c r="A11" s="148" t="s">
        <v>33</v>
      </c>
      <c r="B11" s="218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.75" x14ac:dyDescent="0.25">
      <c r="A12" s="148" t="s">
        <v>35</v>
      </c>
      <c r="B12" s="218" t="s">
        <v>36</v>
      </c>
      <c r="C12" s="398" t="str">
        <f>Matriz!C11</f>
        <v>Brasília/DF</v>
      </c>
      <c r="D12" s="399"/>
    </row>
    <row r="13" spans="1:5" s="93" customFormat="1" ht="22.5" x14ac:dyDescent="0.25">
      <c r="A13" s="148" t="s">
        <v>38</v>
      </c>
      <c r="B13" s="218" t="s">
        <v>39</v>
      </c>
      <c r="C13" s="398"/>
      <c r="D13" s="400"/>
    </row>
    <row r="14" spans="1:5" s="93" customFormat="1" ht="12.75" customHeight="1" x14ac:dyDescent="0.25">
      <c r="A14" s="148" t="s">
        <v>40</v>
      </c>
      <c r="B14" s="218" t="s">
        <v>41</v>
      </c>
      <c r="C14" s="401" t="str">
        <f>Matriz!C13</f>
        <v>Contratação de Fábrica de Software</v>
      </c>
      <c r="D14" s="402"/>
    </row>
    <row r="15" spans="1:5" s="93" customFormat="1" ht="15" customHeight="1" x14ac:dyDescent="0.25">
      <c r="A15" s="148" t="s">
        <v>42</v>
      </c>
      <c r="B15" s="218" t="s">
        <v>43</v>
      </c>
      <c r="C15" s="398" t="str">
        <f>Matriz!C14</f>
        <v>PF</v>
      </c>
      <c r="D15" s="399"/>
    </row>
    <row r="16" spans="1:5" s="93" customFormat="1" ht="12.75" x14ac:dyDescent="0.25">
      <c r="A16" s="148" t="s">
        <v>44</v>
      </c>
      <c r="B16" s="218" t="s">
        <v>45</v>
      </c>
      <c r="C16" s="400">
        <f>Matriz!C15</f>
        <v>0</v>
      </c>
      <c r="D16" s="399"/>
    </row>
    <row r="17" spans="1:4" s="93" customFormat="1" ht="12.75" x14ac:dyDescent="0.25">
      <c r="A17" s="148" t="s">
        <v>46</v>
      </c>
      <c r="B17" s="218" t="s">
        <v>47</v>
      </c>
      <c r="C17" s="400">
        <f>Matriz!C16</f>
        <v>12</v>
      </c>
      <c r="D17" s="399"/>
    </row>
    <row r="18" spans="1:4" s="93" customFormat="1" ht="15" customHeight="1" x14ac:dyDescent="0.25">
      <c r="A18" s="95"/>
      <c r="B18" s="96"/>
      <c r="C18" s="97"/>
      <c r="D18" s="98"/>
    </row>
    <row r="19" spans="1:4" s="93" customFormat="1" ht="15" customHeight="1" x14ac:dyDescent="0.25">
      <c r="A19" s="95"/>
      <c r="B19" s="96"/>
      <c r="C19" s="97"/>
      <c r="D19" s="98"/>
    </row>
    <row r="20" spans="1:4" s="93" customFormat="1" ht="12.75" customHeight="1" x14ac:dyDescent="0.25">
      <c r="A20" s="148">
        <v>1</v>
      </c>
      <c r="B20" s="218" t="s">
        <v>48</v>
      </c>
      <c r="C20" s="388" t="s">
        <v>165</v>
      </c>
      <c r="D20" s="389"/>
    </row>
    <row r="21" spans="1:4" s="93" customFormat="1" ht="12.75" x14ac:dyDescent="0.25">
      <c r="A21" s="148">
        <v>2</v>
      </c>
      <c r="B21" s="218" t="s">
        <v>49</v>
      </c>
      <c r="C21" s="388"/>
      <c r="D21" s="389"/>
    </row>
    <row r="22" spans="1:4" s="93" customFormat="1" ht="12.75" x14ac:dyDescent="0.25">
      <c r="A22" s="148">
        <v>3</v>
      </c>
      <c r="B22" s="218" t="s">
        <v>50</v>
      </c>
      <c r="C22" s="379"/>
      <c r="D22" s="380"/>
    </row>
    <row r="23" spans="1:4" s="93" customFormat="1" ht="15" customHeight="1" x14ac:dyDescent="0.25">
      <c r="A23" s="148">
        <v>4</v>
      </c>
      <c r="B23" s="218" t="s">
        <v>51</v>
      </c>
      <c r="C23" s="381"/>
      <c r="D23" s="380"/>
    </row>
    <row r="24" spans="1:4" s="103" customFormat="1" ht="15" customHeight="1" x14ac:dyDescent="0.25">
      <c r="A24" s="99"/>
      <c r="B24" s="100"/>
      <c r="C24" s="101"/>
      <c r="D24" s="102"/>
    </row>
    <row r="25" spans="1:4" s="103" customFormat="1" ht="15" customHeight="1" x14ac:dyDescent="0.25">
      <c r="A25" s="99"/>
      <c r="B25" s="100"/>
      <c r="C25" s="101"/>
      <c r="D25" s="102"/>
    </row>
    <row r="26" spans="1:4" s="93" customFormat="1" ht="12.75" customHeight="1" x14ac:dyDescent="0.25">
      <c r="A26" s="360" t="s">
        <v>52</v>
      </c>
      <c r="B26" s="382"/>
      <c r="C26" s="382"/>
      <c r="D26" s="383"/>
    </row>
    <row r="27" spans="1:4" s="93" customFormat="1" ht="12.75" x14ac:dyDescent="0.25">
      <c r="A27" s="148">
        <v>1</v>
      </c>
      <c r="B27" s="149" t="s">
        <v>53</v>
      </c>
      <c r="C27" s="384"/>
      <c r="D27" s="385"/>
    </row>
    <row r="28" spans="1:4" s="93" customFormat="1" ht="12.75" x14ac:dyDescent="0.25">
      <c r="A28" s="150"/>
      <c r="B28" s="151" t="s">
        <v>54</v>
      </c>
      <c r="C28" s="106"/>
      <c r="D28" s="107"/>
    </row>
    <row r="29" spans="1:4" s="93" customFormat="1" ht="15" customHeight="1" x14ac:dyDescent="0.25">
      <c r="A29" s="152"/>
      <c r="B29" s="153"/>
      <c r="C29" s="108" t="s">
        <v>55</v>
      </c>
      <c r="D29" s="108"/>
    </row>
    <row r="30" spans="1:4" s="93" customFormat="1" ht="15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5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5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5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5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5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5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.75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5" customHeight="1" x14ac:dyDescent="0.25">
      <c r="A38" s="113"/>
      <c r="B38" s="114"/>
      <c r="C38" s="115"/>
      <c r="D38" s="116"/>
    </row>
    <row r="39" spans="1:4" s="103" customFormat="1" ht="15" customHeight="1" x14ac:dyDescent="0.25">
      <c r="A39" s="113"/>
      <c r="B39" s="114"/>
      <c r="C39" s="115"/>
      <c r="D39" s="116"/>
    </row>
    <row r="40" spans="1:4" s="93" customFormat="1" ht="15" customHeight="1" x14ac:dyDescent="0.25">
      <c r="A40" s="360" t="s">
        <v>63</v>
      </c>
      <c r="B40" s="382"/>
      <c r="C40" s="382"/>
      <c r="D40" s="383"/>
    </row>
    <row r="41" spans="1:4" s="93" customFormat="1" ht="15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5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.75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.75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5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.75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.75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.75" x14ac:dyDescent="0.25">
      <c r="A50" s="113"/>
      <c r="B50" s="114"/>
      <c r="C50" s="115"/>
      <c r="D50" s="116"/>
    </row>
    <row r="51" spans="1:4" s="103" customFormat="1" ht="12.75" x14ac:dyDescent="0.25">
      <c r="A51" s="113"/>
      <c r="B51" s="114"/>
      <c r="C51" s="115"/>
      <c r="D51" s="116"/>
    </row>
    <row r="52" spans="1:4" s="93" customFormat="1" ht="12.75" customHeight="1" x14ac:dyDescent="0.25">
      <c r="A52" s="360" t="s">
        <v>72</v>
      </c>
      <c r="B52" s="382"/>
      <c r="C52" s="382"/>
      <c r="D52" s="383"/>
    </row>
    <row r="53" spans="1:4" s="93" customFormat="1" ht="12.75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.75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.75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.75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.75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.75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.75" x14ac:dyDescent="0.25">
      <c r="A59" s="122"/>
      <c r="B59" s="123"/>
      <c r="C59" s="124"/>
      <c r="D59" s="125"/>
    </row>
    <row r="60" spans="1:4" s="103" customFormat="1" ht="12.75" x14ac:dyDescent="0.25">
      <c r="A60" s="113"/>
      <c r="B60" s="114"/>
      <c r="C60" s="115"/>
      <c r="D60" s="116"/>
    </row>
    <row r="61" spans="1:4" s="93" customFormat="1" ht="12.75" customHeight="1" x14ac:dyDescent="0.25">
      <c r="A61" s="360" t="s">
        <v>78</v>
      </c>
      <c r="B61" s="382"/>
      <c r="C61" s="382"/>
      <c r="D61" s="383"/>
    </row>
    <row r="62" spans="1:4" s="93" customFormat="1" ht="12.75" x14ac:dyDescent="0.25">
      <c r="A62" s="148">
        <v>4</v>
      </c>
      <c r="B62" s="221" t="s">
        <v>79</v>
      </c>
      <c r="C62" s="155"/>
      <c r="D62" s="156"/>
    </row>
    <row r="63" spans="1:4" s="93" customFormat="1" ht="12.75" x14ac:dyDescent="0.25">
      <c r="A63" s="152" t="s">
        <v>80</v>
      </c>
      <c r="B63" s="160" t="s">
        <v>81</v>
      </c>
      <c r="C63" s="161"/>
      <c r="D63" s="162"/>
    </row>
    <row r="64" spans="1:4" s="93" customFormat="1" ht="12.75" x14ac:dyDescent="0.25">
      <c r="A64" s="219"/>
      <c r="B64" s="154" t="s">
        <v>82</v>
      </c>
      <c r="C64" s="70">
        <v>0.2</v>
      </c>
      <c r="D64" s="164">
        <f>ROUND(D$37*C64,2)</f>
        <v>0</v>
      </c>
    </row>
    <row r="65" spans="1:6" s="93" customFormat="1" ht="12.75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.75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.75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.75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.75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.75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.75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.75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.75" x14ac:dyDescent="0.25">
      <c r="A73" s="126"/>
      <c r="B73" s="127"/>
      <c r="C73" s="128"/>
      <c r="D73" s="129"/>
    </row>
    <row r="74" spans="1:6" s="93" customFormat="1" ht="12.75" x14ac:dyDescent="0.25">
      <c r="A74" s="220"/>
      <c r="B74" s="169"/>
      <c r="C74" s="170"/>
      <c r="D74" s="171"/>
    </row>
    <row r="75" spans="1:6" s="93" customFormat="1" ht="12.75" x14ac:dyDescent="0.25">
      <c r="A75" s="153" t="s">
        <v>91</v>
      </c>
      <c r="B75" s="172" t="s">
        <v>92</v>
      </c>
      <c r="C75" s="223"/>
      <c r="D75" s="224"/>
    </row>
    <row r="76" spans="1:6" s="93" customFormat="1" ht="12.75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.75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.75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.75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.75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.75" x14ac:dyDescent="0.25">
      <c r="A81" s="126"/>
      <c r="B81" s="123"/>
      <c r="C81" s="131"/>
      <c r="D81" s="125"/>
    </row>
    <row r="82" spans="1:6" s="93" customFormat="1" ht="12.75" x14ac:dyDescent="0.25">
      <c r="A82" s="220"/>
      <c r="B82" s="169"/>
      <c r="C82" s="170"/>
      <c r="D82" s="171"/>
    </row>
    <row r="83" spans="1:6" s="93" customFormat="1" ht="12.75" x14ac:dyDescent="0.25">
      <c r="A83" s="153" t="s">
        <v>98</v>
      </c>
      <c r="B83" s="172" t="s">
        <v>99</v>
      </c>
      <c r="C83" s="223"/>
      <c r="D83" s="224"/>
    </row>
    <row r="84" spans="1:6" s="93" customFormat="1" ht="12.75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.75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.75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.75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.75" x14ac:dyDescent="0.25">
      <c r="A88" s="126"/>
      <c r="B88" s="123"/>
      <c r="C88" s="131"/>
      <c r="D88" s="125"/>
    </row>
    <row r="89" spans="1:6" s="93" customFormat="1" ht="12.75" x14ac:dyDescent="0.25">
      <c r="A89" s="175"/>
      <c r="B89" s="176"/>
      <c r="C89" s="177"/>
      <c r="D89" s="178"/>
    </row>
    <row r="90" spans="1:6" s="132" customFormat="1" ht="12.75" x14ac:dyDescent="0.25">
      <c r="A90" s="179" t="s">
        <v>102</v>
      </c>
      <c r="B90" s="180" t="s">
        <v>103</v>
      </c>
      <c r="C90" s="181"/>
      <c r="D90" s="182"/>
    </row>
    <row r="91" spans="1:6" s="132" customFormat="1" ht="12.75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.75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.75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.75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.75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.75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.75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.75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.75" x14ac:dyDescent="0.25">
      <c r="A99" s="126"/>
      <c r="B99" s="123"/>
      <c r="C99" s="131"/>
      <c r="D99" s="125"/>
    </row>
    <row r="100" spans="1:6" s="93" customFormat="1" ht="12.75" x14ac:dyDescent="0.25">
      <c r="A100" s="153" t="s">
        <v>112</v>
      </c>
      <c r="B100" s="172" t="s">
        <v>113</v>
      </c>
      <c r="C100" s="189"/>
      <c r="D100" s="224"/>
    </row>
    <row r="101" spans="1:6" s="93" customFormat="1" ht="12.75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.75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.75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.75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.75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.75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.75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.75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.75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.75" x14ac:dyDescent="0.25">
      <c r="A110" s="126"/>
      <c r="B110" s="123"/>
      <c r="C110" s="131"/>
      <c r="D110" s="125"/>
    </row>
    <row r="111" spans="1:6" s="93" customFormat="1" ht="12.75" x14ac:dyDescent="0.25">
      <c r="A111" s="191">
        <v>4</v>
      </c>
      <c r="B111" s="160" t="s">
        <v>121</v>
      </c>
      <c r="C111" s="192"/>
      <c r="D111" s="162"/>
    </row>
    <row r="112" spans="1:6" s="93" customFormat="1" ht="12.75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.75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.75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.75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.75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.75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.75" x14ac:dyDescent="0.25">
      <c r="A118" s="191"/>
      <c r="B118" s="195"/>
      <c r="C118" s="196"/>
      <c r="D118" s="197"/>
    </row>
    <row r="119" spans="1:7" s="93" customFormat="1" ht="12.75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.75" x14ac:dyDescent="0.25">
      <c r="A120" s="126"/>
      <c r="B120" s="127"/>
      <c r="C120" s="128"/>
      <c r="D120" s="129"/>
    </row>
    <row r="121" spans="1:7" s="103" customFormat="1" ht="12.75" x14ac:dyDescent="0.25">
      <c r="A121" s="113"/>
      <c r="B121" s="114"/>
      <c r="C121" s="115"/>
      <c r="D121" s="116"/>
    </row>
    <row r="122" spans="1:7" s="132" customFormat="1" ht="12.75" customHeight="1" x14ac:dyDescent="0.25">
      <c r="A122" s="374" t="s">
        <v>124</v>
      </c>
      <c r="B122" s="375"/>
      <c r="C122" s="375"/>
      <c r="D122" s="376"/>
    </row>
    <row r="123" spans="1:7" s="132" customFormat="1" ht="12.75" x14ac:dyDescent="0.25">
      <c r="A123" s="199">
        <v>5</v>
      </c>
      <c r="B123" s="200" t="s">
        <v>125</v>
      </c>
      <c r="C123" s="187"/>
      <c r="D123" s="188"/>
    </row>
    <row r="124" spans="1:7" s="139" customFormat="1" ht="12.75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.75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.75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.75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.75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.75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.75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.75" x14ac:dyDescent="0.25">
      <c r="A131" s="360"/>
      <c r="B131" s="361"/>
      <c r="C131" s="361"/>
      <c r="D131" s="362"/>
    </row>
    <row r="132" spans="1:6" s="93" customFormat="1" ht="12.75" customHeight="1" x14ac:dyDescent="0.25">
      <c r="A132" s="363" t="s">
        <v>136</v>
      </c>
      <c r="B132" s="364"/>
      <c r="C132" s="148"/>
      <c r="D132" s="148"/>
    </row>
    <row r="133" spans="1:6" s="93" customFormat="1" ht="12.75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.75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.75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.75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.75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.75" x14ac:dyDescent="0.25">
      <c r="A138" s="222"/>
      <c r="B138" s="216" t="s">
        <v>141</v>
      </c>
      <c r="C138" s="161"/>
      <c r="D138" s="217">
        <f>D130</f>
        <v>0</v>
      </c>
    </row>
    <row r="139" spans="1:6" s="93" customFormat="1" ht="14.25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4.25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.75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140:B140"/>
    <mergeCell ref="A107:B107"/>
    <mergeCell ref="A108:B108"/>
    <mergeCell ref="A109:B109"/>
    <mergeCell ref="A117:B117"/>
    <mergeCell ref="A119:B119"/>
    <mergeCell ref="A122:D122"/>
    <mergeCell ref="A130:B130"/>
    <mergeCell ref="A131:D131"/>
    <mergeCell ref="A132:B132"/>
    <mergeCell ref="A137:B137"/>
    <mergeCell ref="A139:B139"/>
    <mergeCell ref="A98:B98"/>
    <mergeCell ref="A49:B49"/>
    <mergeCell ref="A52:D52"/>
    <mergeCell ref="A58:B58"/>
    <mergeCell ref="A61:D61"/>
    <mergeCell ref="A72:B72"/>
    <mergeCell ref="A78:B78"/>
    <mergeCell ref="A79:B79"/>
    <mergeCell ref="A80:B80"/>
    <mergeCell ref="A85:B85"/>
    <mergeCell ref="A86:B86"/>
    <mergeCell ref="A87:B87"/>
    <mergeCell ref="A40:D40"/>
    <mergeCell ref="C14:D14"/>
    <mergeCell ref="C15:D15"/>
    <mergeCell ref="C16:D16"/>
    <mergeCell ref="C17:D17"/>
    <mergeCell ref="C20:D20"/>
    <mergeCell ref="C21:D21"/>
    <mergeCell ref="C22:D22"/>
    <mergeCell ref="C23:D23"/>
    <mergeCell ref="A26:D26"/>
    <mergeCell ref="C27:D27"/>
    <mergeCell ref="A37:B37"/>
    <mergeCell ref="C13:D13"/>
    <mergeCell ref="A2:D2"/>
    <mergeCell ref="A3:D3"/>
    <mergeCell ref="A4:D4"/>
    <mergeCell ref="A7:B7"/>
    <mergeCell ref="C7:D7"/>
    <mergeCell ref="A8:B8"/>
    <mergeCell ref="C8:D8"/>
    <mergeCell ref="A9:B9"/>
    <mergeCell ref="C9:D9"/>
    <mergeCell ref="A10:D10"/>
    <mergeCell ref="C11:D11"/>
    <mergeCell ref="C12:D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workbookViewId="0">
      <selection activeCell="C23" sqref="C23:D23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 t="s">
        <v>156</v>
      </c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workbookViewId="0">
      <selection activeCell="D24" sqref="C23:D24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x14ac:dyDescent="0.2">
      <c r="A2" s="404" t="s">
        <v>29</v>
      </c>
      <c r="B2" s="404"/>
      <c r="C2" s="404"/>
      <c r="D2" s="404"/>
    </row>
    <row r="3" spans="1:5" s="91" customFormat="1" ht="12.75" x14ac:dyDescent="0.2">
      <c r="A3" s="404" t="s">
        <v>159</v>
      </c>
      <c r="B3" s="404"/>
      <c r="C3" s="404"/>
      <c r="D3" s="404"/>
    </row>
    <row r="4" spans="1:5" s="91" customFormat="1" ht="12.75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.75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.75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.75" x14ac:dyDescent="0.25">
      <c r="A9" s="390" t="s">
        <v>32</v>
      </c>
      <c r="B9" s="391"/>
      <c r="C9" s="392"/>
      <c r="D9" s="393"/>
    </row>
    <row r="10" spans="1:5" s="93" customFormat="1" ht="12.75" x14ac:dyDescent="0.25">
      <c r="A10" s="394"/>
      <c r="B10" s="395"/>
      <c r="C10" s="395"/>
      <c r="D10" s="395"/>
    </row>
    <row r="11" spans="1:5" s="93" customFormat="1" ht="12.75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.75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22.5" x14ac:dyDescent="0.25">
      <c r="A13" s="148" t="s">
        <v>38</v>
      </c>
      <c r="B13" s="225" t="s">
        <v>39</v>
      </c>
      <c r="C13" s="398"/>
      <c r="D13" s="400"/>
    </row>
    <row r="14" spans="1:5" s="93" customFormat="1" ht="12.75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.75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.75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.75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.75" x14ac:dyDescent="0.25">
      <c r="A18" s="95"/>
      <c r="B18" s="96"/>
      <c r="C18" s="97"/>
      <c r="D18" s="98"/>
    </row>
    <row r="19" spans="1:4" s="93" customFormat="1" ht="12.75" x14ac:dyDescent="0.25">
      <c r="A19" s="95"/>
      <c r="B19" s="96"/>
      <c r="C19" s="97"/>
      <c r="D19" s="98"/>
    </row>
    <row r="20" spans="1:4" s="93" customFormat="1" ht="12.75" x14ac:dyDescent="0.25">
      <c r="A20" s="148">
        <v>1</v>
      </c>
      <c r="B20" s="225" t="s">
        <v>48</v>
      </c>
      <c r="C20" s="388" t="s">
        <v>160</v>
      </c>
      <c r="D20" s="389"/>
    </row>
    <row r="21" spans="1:4" s="93" customFormat="1" ht="12.75" x14ac:dyDescent="0.25">
      <c r="A21" s="148">
        <v>2</v>
      </c>
      <c r="B21" s="225" t="s">
        <v>49</v>
      </c>
      <c r="C21" s="388"/>
      <c r="D21" s="389"/>
    </row>
    <row r="22" spans="1:4" s="93" customFormat="1" ht="12.75" x14ac:dyDescent="0.25">
      <c r="A22" s="148">
        <v>3</v>
      </c>
      <c r="B22" s="225" t="s">
        <v>50</v>
      </c>
      <c r="C22" s="379"/>
      <c r="D22" s="380"/>
    </row>
    <row r="23" spans="1:4" s="93" customFormat="1" ht="12.75" x14ac:dyDescent="0.25">
      <c r="A23" s="148">
        <v>4</v>
      </c>
      <c r="B23" s="225" t="s">
        <v>51</v>
      </c>
      <c r="C23" s="381"/>
      <c r="D23" s="380"/>
    </row>
    <row r="24" spans="1:4" s="103" customFormat="1" ht="12.75" x14ac:dyDescent="0.25">
      <c r="A24" s="99"/>
      <c r="B24" s="100"/>
      <c r="C24" s="101"/>
      <c r="D24" s="102"/>
    </row>
    <row r="25" spans="1:4" s="103" customFormat="1" ht="12.75" x14ac:dyDescent="0.25">
      <c r="A25" s="99"/>
      <c r="B25" s="100"/>
      <c r="C25" s="101"/>
      <c r="D25" s="102"/>
    </row>
    <row r="26" spans="1:4" s="93" customFormat="1" ht="12.75" x14ac:dyDescent="0.25">
      <c r="A26" s="360" t="s">
        <v>52</v>
      </c>
      <c r="B26" s="382"/>
      <c r="C26" s="382"/>
      <c r="D26" s="383"/>
    </row>
    <row r="27" spans="1:4" s="93" customFormat="1" ht="12.75" x14ac:dyDescent="0.25">
      <c r="A27" s="148">
        <v>1</v>
      </c>
      <c r="B27" s="149" t="s">
        <v>53</v>
      </c>
      <c r="C27" s="384"/>
      <c r="D27" s="385"/>
    </row>
    <row r="28" spans="1:4" s="93" customFormat="1" ht="12.75" x14ac:dyDescent="0.25">
      <c r="A28" s="150"/>
      <c r="B28" s="151" t="s">
        <v>54</v>
      </c>
      <c r="C28" s="106"/>
      <c r="D28" s="107"/>
    </row>
    <row r="29" spans="1:4" s="93" customFormat="1" ht="12.75" x14ac:dyDescent="0.25">
      <c r="A29" s="152"/>
      <c r="B29" s="153"/>
      <c r="C29" s="108" t="s">
        <v>55</v>
      </c>
      <c r="D29" s="108"/>
    </row>
    <row r="30" spans="1:4" s="93" customFormat="1" ht="12.75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.75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.75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.75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.75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.75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.75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.75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.75" x14ac:dyDescent="0.25">
      <c r="A38" s="113"/>
      <c r="B38" s="114"/>
      <c r="C38" s="115"/>
      <c r="D38" s="116"/>
    </row>
    <row r="39" spans="1:4" s="103" customFormat="1" ht="12.75" x14ac:dyDescent="0.25">
      <c r="A39" s="113"/>
      <c r="B39" s="114"/>
      <c r="C39" s="115"/>
      <c r="D39" s="116"/>
    </row>
    <row r="40" spans="1:4" s="93" customFormat="1" ht="12.75" x14ac:dyDescent="0.25">
      <c r="A40" s="360" t="s">
        <v>63</v>
      </c>
      <c r="B40" s="382"/>
      <c r="C40" s="382"/>
      <c r="D40" s="383"/>
    </row>
    <row r="41" spans="1:4" s="93" customFormat="1" ht="12.75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.75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.75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.75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.75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.75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2.75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2.75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.75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.75" x14ac:dyDescent="0.25">
      <c r="A50" s="113"/>
      <c r="B50" s="114"/>
      <c r="C50" s="115"/>
      <c r="D50" s="116"/>
    </row>
    <row r="51" spans="1:4" s="103" customFormat="1" ht="12.75" x14ac:dyDescent="0.25">
      <c r="A51" s="113"/>
      <c r="B51" s="114"/>
      <c r="C51" s="115"/>
      <c r="D51" s="116"/>
    </row>
    <row r="52" spans="1:4" s="93" customFormat="1" ht="12.75" x14ac:dyDescent="0.25">
      <c r="A52" s="360" t="s">
        <v>72</v>
      </c>
      <c r="B52" s="382"/>
      <c r="C52" s="382"/>
      <c r="D52" s="383"/>
    </row>
    <row r="53" spans="1:4" s="93" customFormat="1" ht="12.75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.75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.75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.75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.75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.75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.75" x14ac:dyDescent="0.25">
      <c r="A59" s="122"/>
      <c r="B59" s="123"/>
      <c r="C59" s="124"/>
      <c r="D59" s="125"/>
    </row>
    <row r="60" spans="1:4" s="103" customFormat="1" ht="12.75" x14ac:dyDescent="0.25">
      <c r="A60" s="113"/>
      <c r="B60" s="114"/>
      <c r="C60" s="115"/>
      <c r="D60" s="116"/>
    </row>
    <row r="61" spans="1:4" s="93" customFormat="1" ht="12.75" x14ac:dyDescent="0.25">
      <c r="A61" s="360" t="s">
        <v>78</v>
      </c>
      <c r="B61" s="382"/>
      <c r="C61" s="382"/>
      <c r="D61" s="383"/>
    </row>
    <row r="62" spans="1:4" s="93" customFormat="1" ht="12.75" x14ac:dyDescent="0.25">
      <c r="A62" s="148">
        <v>4</v>
      </c>
      <c r="B62" s="228" t="s">
        <v>79</v>
      </c>
      <c r="C62" s="155"/>
      <c r="D62" s="156"/>
    </row>
    <row r="63" spans="1:4" s="93" customFormat="1" ht="12.75" x14ac:dyDescent="0.25">
      <c r="A63" s="152" t="s">
        <v>80</v>
      </c>
      <c r="B63" s="160" t="s">
        <v>81</v>
      </c>
      <c r="C63" s="161"/>
      <c r="D63" s="162"/>
    </row>
    <row r="64" spans="1:4" s="93" customFormat="1" ht="12.75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.75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.75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.75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.75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.75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.75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.75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.75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.75" x14ac:dyDescent="0.25">
      <c r="A73" s="126"/>
      <c r="B73" s="127"/>
      <c r="C73" s="128"/>
      <c r="D73" s="129"/>
    </row>
    <row r="74" spans="1:6" s="93" customFormat="1" ht="12.75" x14ac:dyDescent="0.25">
      <c r="A74" s="227"/>
      <c r="B74" s="169"/>
      <c r="C74" s="170"/>
      <c r="D74" s="171"/>
    </row>
    <row r="75" spans="1:6" s="93" customFormat="1" ht="12.75" x14ac:dyDescent="0.25">
      <c r="A75" s="153" t="s">
        <v>91</v>
      </c>
      <c r="B75" s="172" t="s">
        <v>92</v>
      </c>
      <c r="C75" s="230"/>
      <c r="D75" s="231"/>
    </row>
    <row r="76" spans="1:6" s="93" customFormat="1" ht="12.75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.75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.75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.75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.75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.75" x14ac:dyDescent="0.25">
      <c r="A81" s="126"/>
      <c r="B81" s="123"/>
      <c r="C81" s="131"/>
      <c r="D81" s="125"/>
    </row>
    <row r="82" spans="1:6" s="93" customFormat="1" ht="12.75" x14ac:dyDescent="0.25">
      <c r="A82" s="227"/>
      <c r="B82" s="169"/>
      <c r="C82" s="170"/>
      <c r="D82" s="171"/>
    </row>
    <row r="83" spans="1:6" s="93" customFormat="1" ht="12.75" x14ac:dyDescent="0.25">
      <c r="A83" s="153" t="s">
        <v>98</v>
      </c>
      <c r="B83" s="172" t="s">
        <v>99</v>
      </c>
      <c r="C83" s="230"/>
      <c r="D83" s="231"/>
    </row>
    <row r="84" spans="1:6" s="93" customFormat="1" ht="12.75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.75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.75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.75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.75" x14ac:dyDescent="0.25">
      <c r="A88" s="126"/>
      <c r="B88" s="123"/>
      <c r="C88" s="131"/>
      <c r="D88" s="125"/>
    </row>
    <row r="89" spans="1:6" s="93" customFormat="1" ht="12.75" x14ac:dyDescent="0.25">
      <c r="A89" s="175"/>
      <c r="B89" s="176"/>
      <c r="C89" s="177"/>
      <c r="D89" s="178"/>
    </row>
    <row r="90" spans="1:6" s="132" customFormat="1" ht="12.75" x14ac:dyDescent="0.25">
      <c r="A90" s="179" t="s">
        <v>102</v>
      </c>
      <c r="B90" s="180" t="s">
        <v>103</v>
      </c>
      <c r="C90" s="181"/>
      <c r="D90" s="182"/>
    </row>
    <row r="91" spans="1:6" s="132" customFormat="1" ht="12.75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.75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.75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.75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.75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.75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.75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.75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.75" x14ac:dyDescent="0.25">
      <c r="A99" s="126"/>
      <c r="B99" s="123"/>
      <c r="C99" s="131"/>
      <c r="D99" s="125"/>
    </row>
    <row r="100" spans="1:6" s="93" customFormat="1" ht="12.75" x14ac:dyDescent="0.25">
      <c r="A100" s="153" t="s">
        <v>112</v>
      </c>
      <c r="B100" s="172" t="s">
        <v>113</v>
      </c>
      <c r="C100" s="189"/>
      <c r="D100" s="231"/>
    </row>
    <row r="101" spans="1:6" s="93" customFormat="1" ht="12.75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.75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.75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.75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.75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.75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.75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.75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.75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.75" x14ac:dyDescent="0.25">
      <c r="A110" s="126"/>
      <c r="B110" s="123"/>
      <c r="C110" s="131"/>
      <c r="D110" s="125"/>
    </row>
    <row r="111" spans="1:6" s="93" customFormat="1" ht="12.75" x14ac:dyDescent="0.25">
      <c r="A111" s="191">
        <v>4</v>
      </c>
      <c r="B111" s="160" t="s">
        <v>121</v>
      </c>
      <c r="C111" s="192"/>
      <c r="D111" s="162"/>
    </row>
    <row r="112" spans="1:6" s="93" customFormat="1" ht="12.75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.75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.75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.75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.75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.75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.75" x14ac:dyDescent="0.25">
      <c r="A118" s="191"/>
      <c r="B118" s="195"/>
      <c r="C118" s="196"/>
      <c r="D118" s="197"/>
    </row>
    <row r="119" spans="1:7" s="93" customFormat="1" ht="12.75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.75" x14ac:dyDescent="0.25">
      <c r="A120" s="126"/>
      <c r="B120" s="127"/>
      <c r="C120" s="128"/>
      <c r="D120" s="129"/>
    </row>
    <row r="121" spans="1:7" s="103" customFormat="1" ht="12.75" x14ac:dyDescent="0.25">
      <c r="A121" s="113"/>
      <c r="B121" s="114"/>
      <c r="C121" s="115"/>
      <c r="D121" s="116"/>
    </row>
    <row r="122" spans="1:7" s="132" customFormat="1" ht="12.75" x14ac:dyDescent="0.25">
      <c r="A122" s="374" t="s">
        <v>124</v>
      </c>
      <c r="B122" s="375"/>
      <c r="C122" s="375"/>
      <c r="D122" s="376"/>
    </row>
    <row r="123" spans="1:7" s="132" customFormat="1" ht="12.75" x14ac:dyDescent="0.25">
      <c r="A123" s="199">
        <v>5</v>
      </c>
      <c r="B123" s="200" t="s">
        <v>125</v>
      </c>
      <c r="C123" s="187"/>
      <c r="D123" s="188"/>
    </row>
    <row r="124" spans="1:7" s="139" customFormat="1" ht="12.75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.75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.75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.75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.75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.75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.75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.75" x14ac:dyDescent="0.25">
      <c r="A131" s="360"/>
      <c r="B131" s="361"/>
      <c r="C131" s="361"/>
      <c r="D131" s="362"/>
    </row>
    <row r="132" spans="1:6" s="93" customFormat="1" ht="12.75" x14ac:dyDescent="0.25">
      <c r="A132" s="363" t="s">
        <v>136</v>
      </c>
      <c r="B132" s="364"/>
      <c r="C132" s="148"/>
      <c r="D132" s="148"/>
    </row>
    <row r="133" spans="1:6" s="93" customFormat="1" ht="12.75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.75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.75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.75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.75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.75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4.25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4.25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.75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140:B140"/>
    <mergeCell ref="A107:B107"/>
    <mergeCell ref="A108:B108"/>
    <mergeCell ref="A109:B109"/>
    <mergeCell ref="A117:B117"/>
    <mergeCell ref="A119:B119"/>
    <mergeCell ref="A122:D122"/>
    <mergeCell ref="A130:B130"/>
    <mergeCell ref="A131:D131"/>
    <mergeCell ref="A132:B132"/>
    <mergeCell ref="A137:B137"/>
    <mergeCell ref="A139:B139"/>
    <mergeCell ref="A98:B98"/>
    <mergeCell ref="A49:B49"/>
    <mergeCell ref="A52:D52"/>
    <mergeCell ref="A58:B58"/>
    <mergeCell ref="A61:D61"/>
    <mergeCell ref="A72:B72"/>
    <mergeCell ref="A78:B78"/>
    <mergeCell ref="A79:B79"/>
    <mergeCell ref="A80:B80"/>
    <mergeCell ref="A85:B85"/>
    <mergeCell ref="A86:B86"/>
    <mergeCell ref="A87:B87"/>
    <mergeCell ref="A40:D40"/>
    <mergeCell ref="C14:D14"/>
    <mergeCell ref="C15:D15"/>
    <mergeCell ref="C16:D16"/>
    <mergeCell ref="C17:D17"/>
    <mergeCell ref="C20:D20"/>
    <mergeCell ref="C21:D21"/>
    <mergeCell ref="C22:D22"/>
    <mergeCell ref="C23:D23"/>
    <mergeCell ref="A26:D26"/>
    <mergeCell ref="C27:D27"/>
    <mergeCell ref="A37:B37"/>
    <mergeCell ref="C13:D13"/>
    <mergeCell ref="A2:D2"/>
    <mergeCell ref="A3:D3"/>
    <mergeCell ref="A4:D4"/>
    <mergeCell ref="A7:B7"/>
    <mergeCell ref="C7:D7"/>
    <mergeCell ref="A8:B8"/>
    <mergeCell ref="C8:D8"/>
    <mergeCell ref="A9:B9"/>
    <mergeCell ref="C9:D9"/>
    <mergeCell ref="A10:D10"/>
    <mergeCell ref="C11:D11"/>
    <mergeCell ref="C12:D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showGridLines="0" topLeftCell="A7" workbookViewId="0">
      <selection activeCell="C9" sqref="C9:D9"/>
    </sheetView>
  </sheetViews>
  <sheetFormatPr defaultRowHeight="15" x14ac:dyDescent="0.25"/>
  <cols>
    <col min="1" max="1" width="5.42578125" style="147" customWidth="1"/>
    <col min="2" max="2" width="55.140625" style="147" customWidth="1"/>
    <col min="3" max="3" width="9.85546875" style="147" customWidth="1"/>
    <col min="4" max="4" width="19.5703125" style="147" customWidth="1"/>
    <col min="5" max="5" width="14.28515625" style="147" customWidth="1"/>
    <col min="6" max="6" width="13.7109375" style="147" customWidth="1"/>
    <col min="7" max="7" width="15.28515625" style="147" customWidth="1"/>
    <col min="8" max="256" width="9.140625" style="147"/>
    <col min="257" max="257" width="5.42578125" style="147" customWidth="1"/>
    <col min="258" max="258" width="56.7109375" style="147" customWidth="1"/>
    <col min="259" max="259" width="9.85546875" style="147" customWidth="1"/>
    <col min="260" max="260" width="25.7109375" style="147" customWidth="1"/>
    <col min="261" max="261" width="14.28515625" style="147" customWidth="1"/>
    <col min="262" max="262" width="13.7109375" style="147" customWidth="1"/>
    <col min="263" max="263" width="15.28515625" style="147" customWidth="1"/>
    <col min="264" max="512" width="9.140625" style="147"/>
    <col min="513" max="513" width="5.42578125" style="147" customWidth="1"/>
    <col min="514" max="514" width="56.7109375" style="147" customWidth="1"/>
    <col min="515" max="515" width="9.85546875" style="147" customWidth="1"/>
    <col min="516" max="516" width="25.7109375" style="147" customWidth="1"/>
    <col min="517" max="517" width="14.28515625" style="147" customWidth="1"/>
    <col min="518" max="518" width="13.7109375" style="147" customWidth="1"/>
    <col min="519" max="519" width="15.28515625" style="147" customWidth="1"/>
    <col min="520" max="768" width="9.140625" style="147"/>
    <col min="769" max="769" width="5.42578125" style="147" customWidth="1"/>
    <col min="770" max="770" width="56.7109375" style="147" customWidth="1"/>
    <col min="771" max="771" width="9.85546875" style="147" customWidth="1"/>
    <col min="772" max="772" width="25.7109375" style="147" customWidth="1"/>
    <col min="773" max="773" width="14.28515625" style="147" customWidth="1"/>
    <col min="774" max="774" width="13.7109375" style="147" customWidth="1"/>
    <col min="775" max="775" width="15.28515625" style="147" customWidth="1"/>
    <col min="776" max="1024" width="9.140625" style="147"/>
    <col min="1025" max="1025" width="5.42578125" style="147" customWidth="1"/>
    <col min="1026" max="1026" width="56.7109375" style="147" customWidth="1"/>
    <col min="1027" max="1027" width="9.85546875" style="147" customWidth="1"/>
    <col min="1028" max="1028" width="25.7109375" style="147" customWidth="1"/>
    <col min="1029" max="1029" width="14.28515625" style="147" customWidth="1"/>
    <col min="1030" max="1030" width="13.7109375" style="147" customWidth="1"/>
    <col min="1031" max="1031" width="15.28515625" style="147" customWidth="1"/>
    <col min="1032" max="1280" width="9.140625" style="147"/>
    <col min="1281" max="1281" width="5.42578125" style="147" customWidth="1"/>
    <col min="1282" max="1282" width="56.7109375" style="147" customWidth="1"/>
    <col min="1283" max="1283" width="9.85546875" style="147" customWidth="1"/>
    <col min="1284" max="1284" width="25.7109375" style="147" customWidth="1"/>
    <col min="1285" max="1285" width="14.28515625" style="147" customWidth="1"/>
    <col min="1286" max="1286" width="13.7109375" style="147" customWidth="1"/>
    <col min="1287" max="1287" width="15.28515625" style="147" customWidth="1"/>
    <col min="1288" max="1536" width="9.140625" style="147"/>
    <col min="1537" max="1537" width="5.42578125" style="147" customWidth="1"/>
    <col min="1538" max="1538" width="56.7109375" style="147" customWidth="1"/>
    <col min="1539" max="1539" width="9.85546875" style="147" customWidth="1"/>
    <col min="1540" max="1540" width="25.7109375" style="147" customWidth="1"/>
    <col min="1541" max="1541" width="14.28515625" style="147" customWidth="1"/>
    <col min="1542" max="1542" width="13.7109375" style="147" customWidth="1"/>
    <col min="1543" max="1543" width="15.28515625" style="147" customWidth="1"/>
    <col min="1544" max="1792" width="9.140625" style="147"/>
    <col min="1793" max="1793" width="5.42578125" style="147" customWidth="1"/>
    <col min="1794" max="1794" width="56.7109375" style="147" customWidth="1"/>
    <col min="1795" max="1795" width="9.85546875" style="147" customWidth="1"/>
    <col min="1796" max="1796" width="25.7109375" style="147" customWidth="1"/>
    <col min="1797" max="1797" width="14.28515625" style="147" customWidth="1"/>
    <col min="1798" max="1798" width="13.7109375" style="147" customWidth="1"/>
    <col min="1799" max="1799" width="15.28515625" style="147" customWidth="1"/>
    <col min="1800" max="2048" width="9.140625" style="147"/>
    <col min="2049" max="2049" width="5.42578125" style="147" customWidth="1"/>
    <col min="2050" max="2050" width="56.7109375" style="147" customWidth="1"/>
    <col min="2051" max="2051" width="9.85546875" style="147" customWidth="1"/>
    <col min="2052" max="2052" width="25.7109375" style="147" customWidth="1"/>
    <col min="2053" max="2053" width="14.28515625" style="147" customWidth="1"/>
    <col min="2054" max="2054" width="13.7109375" style="147" customWidth="1"/>
    <col min="2055" max="2055" width="15.28515625" style="147" customWidth="1"/>
    <col min="2056" max="2304" width="9.140625" style="147"/>
    <col min="2305" max="2305" width="5.42578125" style="147" customWidth="1"/>
    <col min="2306" max="2306" width="56.7109375" style="147" customWidth="1"/>
    <col min="2307" max="2307" width="9.85546875" style="147" customWidth="1"/>
    <col min="2308" max="2308" width="25.7109375" style="147" customWidth="1"/>
    <col min="2309" max="2309" width="14.28515625" style="147" customWidth="1"/>
    <col min="2310" max="2310" width="13.7109375" style="147" customWidth="1"/>
    <col min="2311" max="2311" width="15.28515625" style="147" customWidth="1"/>
    <col min="2312" max="2560" width="9.140625" style="147"/>
    <col min="2561" max="2561" width="5.42578125" style="147" customWidth="1"/>
    <col min="2562" max="2562" width="56.7109375" style="147" customWidth="1"/>
    <col min="2563" max="2563" width="9.85546875" style="147" customWidth="1"/>
    <col min="2564" max="2564" width="25.7109375" style="147" customWidth="1"/>
    <col min="2565" max="2565" width="14.28515625" style="147" customWidth="1"/>
    <col min="2566" max="2566" width="13.7109375" style="147" customWidth="1"/>
    <col min="2567" max="2567" width="15.28515625" style="147" customWidth="1"/>
    <col min="2568" max="2816" width="9.140625" style="147"/>
    <col min="2817" max="2817" width="5.42578125" style="147" customWidth="1"/>
    <col min="2818" max="2818" width="56.7109375" style="147" customWidth="1"/>
    <col min="2819" max="2819" width="9.85546875" style="147" customWidth="1"/>
    <col min="2820" max="2820" width="25.7109375" style="147" customWidth="1"/>
    <col min="2821" max="2821" width="14.28515625" style="147" customWidth="1"/>
    <col min="2822" max="2822" width="13.7109375" style="147" customWidth="1"/>
    <col min="2823" max="2823" width="15.28515625" style="147" customWidth="1"/>
    <col min="2824" max="3072" width="9.140625" style="147"/>
    <col min="3073" max="3073" width="5.42578125" style="147" customWidth="1"/>
    <col min="3074" max="3074" width="56.7109375" style="147" customWidth="1"/>
    <col min="3075" max="3075" width="9.85546875" style="147" customWidth="1"/>
    <col min="3076" max="3076" width="25.7109375" style="147" customWidth="1"/>
    <col min="3077" max="3077" width="14.28515625" style="147" customWidth="1"/>
    <col min="3078" max="3078" width="13.7109375" style="147" customWidth="1"/>
    <col min="3079" max="3079" width="15.28515625" style="147" customWidth="1"/>
    <col min="3080" max="3328" width="9.140625" style="147"/>
    <col min="3329" max="3329" width="5.42578125" style="147" customWidth="1"/>
    <col min="3330" max="3330" width="56.7109375" style="147" customWidth="1"/>
    <col min="3331" max="3331" width="9.85546875" style="147" customWidth="1"/>
    <col min="3332" max="3332" width="25.7109375" style="147" customWidth="1"/>
    <col min="3333" max="3333" width="14.28515625" style="147" customWidth="1"/>
    <col min="3334" max="3334" width="13.7109375" style="147" customWidth="1"/>
    <col min="3335" max="3335" width="15.28515625" style="147" customWidth="1"/>
    <col min="3336" max="3584" width="9.140625" style="147"/>
    <col min="3585" max="3585" width="5.42578125" style="147" customWidth="1"/>
    <col min="3586" max="3586" width="56.7109375" style="147" customWidth="1"/>
    <col min="3587" max="3587" width="9.85546875" style="147" customWidth="1"/>
    <col min="3588" max="3588" width="25.7109375" style="147" customWidth="1"/>
    <col min="3589" max="3589" width="14.28515625" style="147" customWidth="1"/>
    <col min="3590" max="3590" width="13.7109375" style="147" customWidth="1"/>
    <col min="3591" max="3591" width="15.28515625" style="147" customWidth="1"/>
    <col min="3592" max="3840" width="9.140625" style="147"/>
    <col min="3841" max="3841" width="5.42578125" style="147" customWidth="1"/>
    <col min="3842" max="3842" width="56.7109375" style="147" customWidth="1"/>
    <col min="3843" max="3843" width="9.85546875" style="147" customWidth="1"/>
    <col min="3844" max="3844" width="25.7109375" style="147" customWidth="1"/>
    <col min="3845" max="3845" width="14.28515625" style="147" customWidth="1"/>
    <col min="3846" max="3846" width="13.7109375" style="147" customWidth="1"/>
    <col min="3847" max="3847" width="15.28515625" style="147" customWidth="1"/>
    <col min="3848" max="4096" width="9.140625" style="147"/>
    <col min="4097" max="4097" width="5.42578125" style="147" customWidth="1"/>
    <col min="4098" max="4098" width="56.7109375" style="147" customWidth="1"/>
    <col min="4099" max="4099" width="9.85546875" style="147" customWidth="1"/>
    <col min="4100" max="4100" width="25.7109375" style="147" customWidth="1"/>
    <col min="4101" max="4101" width="14.28515625" style="147" customWidth="1"/>
    <col min="4102" max="4102" width="13.7109375" style="147" customWidth="1"/>
    <col min="4103" max="4103" width="15.28515625" style="147" customWidth="1"/>
    <col min="4104" max="4352" width="9.140625" style="147"/>
    <col min="4353" max="4353" width="5.42578125" style="147" customWidth="1"/>
    <col min="4354" max="4354" width="56.7109375" style="147" customWidth="1"/>
    <col min="4355" max="4355" width="9.85546875" style="147" customWidth="1"/>
    <col min="4356" max="4356" width="25.7109375" style="147" customWidth="1"/>
    <col min="4357" max="4357" width="14.28515625" style="147" customWidth="1"/>
    <col min="4358" max="4358" width="13.7109375" style="147" customWidth="1"/>
    <col min="4359" max="4359" width="15.28515625" style="147" customWidth="1"/>
    <col min="4360" max="4608" width="9.140625" style="147"/>
    <col min="4609" max="4609" width="5.42578125" style="147" customWidth="1"/>
    <col min="4610" max="4610" width="56.7109375" style="147" customWidth="1"/>
    <col min="4611" max="4611" width="9.85546875" style="147" customWidth="1"/>
    <col min="4612" max="4612" width="25.7109375" style="147" customWidth="1"/>
    <col min="4613" max="4613" width="14.28515625" style="147" customWidth="1"/>
    <col min="4614" max="4614" width="13.7109375" style="147" customWidth="1"/>
    <col min="4615" max="4615" width="15.28515625" style="147" customWidth="1"/>
    <col min="4616" max="4864" width="9.140625" style="147"/>
    <col min="4865" max="4865" width="5.42578125" style="147" customWidth="1"/>
    <col min="4866" max="4866" width="56.7109375" style="147" customWidth="1"/>
    <col min="4867" max="4867" width="9.85546875" style="147" customWidth="1"/>
    <col min="4868" max="4868" width="25.7109375" style="147" customWidth="1"/>
    <col min="4869" max="4869" width="14.28515625" style="147" customWidth="1"/>
    <col min="4870" max="4870" width="13.7109375" style="147" customWidth="1"/>
    <col min="4871" max="4871" width="15.28515625" style="147" customWidth="1"/>
    <col min="4872" max="5120" width="9.140625" style="147"/>
    <col min="5121" max="5121" width="5.42578125" style="147" customWidth="1"/>
    <col min="5122" max="5122" width="56.7109375" style="147" customWidth="1"/>
    <col min="5123" max="5123" width="9.85546875" style="147" customWidth="1"/>
    <col min="5124" max="5124" width="25.7109375" style="147" customWidth="1"/>
    <col min="5125" max="5125" width="14.28515625" style="147" customWidth="1"/>
    <col min="5126" max="5126" width="13.7109375" style="147" customWidth="1"/>
    <col min="5127" max="5127" width="15.28515625" style="147" customWidth="1"/>
    <col min="5128" max="5376" width="9.140625" style="147"/>
    <col min="5377" max="5377" width="5.42578125" style="147" customWidth="1"/>
    <col min="5378" max="5378" width="56.7109375" style="147" customWidth="1"/>
    <col min="5379" max="5379" width="9.85546875" style="147" customWidth="1"/>
    <col min="5380" max="5380" width="25.7109375" style="147" customWidth="1"/>
    <col min="5381" max="5381" width="14.28515625" style="147" customWidth="1"/>
    <col min="5382" max="5382" width="13.7109375" style="147" customWidth="1"/>
    <col min="5383" max="5383" width="15.28515625" style="147" customWidth="1"/>
    <col min="5384" max="5632" width="9.140625" style="147"/>
    <col min="5633" max="5633" width="5.42578125" style="147" customWidth="1"/>
    <col min="5634" max="5634" width="56.7109375" style="147" customWidth="1"/>
    <col min="5635" max="5635" width="9.85546875" style="147" customWidth="1"/>
    <col min="5636" max="5636" width="25.7109375" style="147" customWidth="1"/>
    <col min="5637" max="5637" width="14.28515625" style="147" customWidth="1"/>
    <col min="5638" max="5638" width="13.7109375" style="147" customWidth="1"/>
    <col min="5639" max="5639" width="15.28515625" style="147" customWidth="1"/>
    <col min="5640" max="5888" width="9.140625" style="147"/>
    <col min="5889" max="5889" width="5.42578125" style="147" customWidth="1"/>
    <col min="5890" max="5890" width="56.7109375" style="147" customWidth="1"/>
    <col min="5891" max="5891" width="9.85546875" style="147" customWidth="1"/>
    <col min="5892" max="5892" width="25.7109375" style="147" customWidth="1"/>
    <col min="5893" max="5893" width="14.28515625" style="147" customWidth="1"/>
    <col min="5894" max="5894" width="13.7109375" style="147" customWidth="1"/>
    <col min="5895" max="5895" width="15.28515625" style="147" customWidth="1"/>
    <col min="5896" max="6144" width="9.140625" style="147"/>
    <col min="6145" max="6145" width="5.42578125" style="147" customWidth="1"/>
    <col min="6146" max="6146" width="56.7109375" style="147" customWidth="1"/>
    <col min="6147" max="6147" width="9.85546875" style="147" customWidth="1"/>
    <col min="6148" max="6148" width="25.7109375" style="147" customWidth="1"/>
    <col min="6149" max="6149" width="14.28515625" style="147" customWidth="1"/>
    <col min="6150" max="6150" width="13.7109375" style="147" customWidth="1"/>
    <col min="6151" max="6151" width="15.28515625" style="147" customWidth="1"/>
    <col min="6152" max="6400" width="9.140625" style="147"/>
    <col min="6401" max="6401" width="5.42578125" style="147" customWidth="1"/>
    <col min="6402" max="6402" width="56.7109375" style="147" customWidth="1"/>
    <col min="6403" max="6403" width="9.85546875" style="147" customWidth="1"/>
    <col min="6404" max="6404" width="25.7109375" style="147" customWidth="1"/>
    <col min="6405" max="6405" width="14.28515625" style="147" customWidth="1"/>
    <col min="6406" max="6406" width="13.7109375" style="147" customWidth="1"/>
    <col min="6407" max="6407" width="15.28515625" style="147" customWidth="1"/>
    <col min="6408" max="6656" width="9.140625" style="147"/>
    <col min="6657" max="6657" width="5.42578125" style="147" customWidth="1"/>
    <col min="6658" max="6658" width="56.7109375" style="147" customWidth="1"/>
    <col min="6659" max="6659" width="9.85546875" style="147" customWidth="1"/>
    <col min="6660" max="6660" width="25.7109375" style="147" customWidth="1"/>
    <col min="6661" max="6661" width="14.28515625" style="147" customWidth="1"/>
    <col min="6662" max="6662" width="13.7109375" style="147" customWidth="1"/>
    <col min="6663" max="6663" width="15.28515625" style="147" customWidth="1"/>
    <col min="6664" max="6912" width="9.140625" style="147"/>
    <col min="6913" max="6913" width="5.42578125" style="147" customWidth="1"/>
    <col min="6914" max="6914" width="56.7109375" style="147" customWidth="1"/>
    <col min="6915" max="6915" width="9.85546875" style="147" customWidth="1"/>
    <col min="6916" max="6916" width="25.7109375" style="147" customWidth="1"/>
    <col min="6917" max="6917" width="14.28515625" style="147" customWidth="1"/>
    <col min="6918" max="6918" width="13.7109375" style="147" customWidth="1"/>
    <col min="6919" max="6919" width="15.28515625" style="147" customWidth="1"/>
    <col min="6920" max="7168" width="9.140625" style="147"/>
    <col min="7169" max="7169" width="5.42578125" style="147" customWidth="1"/>
    <col min="7170" max="7170" width="56.7109375" style="147" customWidth="1"/>
    <col min="7171" max="7171" width="9.85546875" style="147" customWidth="1"/>
    <col min="7172" max="7172" width="25.7109375" style="147" customWidth="1"/>
    <col min="7173" max="7173" width="14.28515625" style="147" customWidth="1"/>
    <col min="7174" max="7174" width="13.7109375" style="147" customWidth="1"/>
    <col min="7175" max="7175" width="15.28515625" style="147" customWidth="1"/>
    <col min="7176" max="7424" width="9.140625" style="147"/>
    <col min="7425" max="7425" width="5.42578125" style="147" customWidth="1"/>
    <col min="7426" max="7426" width="56.7109375" style="147" customWidth="1"/>
    <col min="7427" max="7427" width="9.85546875" style="147" customWidth="1"/>
    <col min="7428" max="7428" width="25.7109375" style="147" customWidth="1"/>
    <col min="7429" max="7429" width="14.28515625" style="147" customWidth="1"/>
    <col min="7430" max="7430" width="13.7109375" style="147" customWidth="1"/>
    <col min="7431" max="7431" width="15.28515625" style="147" customWidth="1"/>
    <col min="7432" max="7680" width="9.140625" style="147"/>
    <col min="7681" max="7681" width="5.42578125" style="147" customWidth="1"/>
    <col min="7682" max="7682" width="56.7109375" style="147" customWidth="1"/>
    <col min="7683" max="7683" width="9.85546875" style="147" customWidth="1"/>
    <col min="7684" max="7684" width="25.7109375" style="147" customWidth="1"/>
    <col min="7685" max="7685" width="14.28515625" style="147" customWidth="1"/>
    <col min="7686" max="7686" width="13.7109375" style="147" customWidth="1"/>
    <col min="7687" max="7687" width="15.28515625" style="147" customWidth="1"/>
    <col min="7688" max="7936" width="9.140625" style="147"/>
    <col min="7937" max="7937" width="5.42578125" style="147" customWidth="1"/>
    <col min="7938" max="7938" width="56.7109375" style="147" customWidth="1"/>
    <col min="7939" max="7939" width="9.85546875" style="147" customWidth="1"/>
    <col min="7940" max="7940" width="25.7109375" style="147" customWidth="1"/>
    <col min="7941" max="7941" width="14.28515625" style="147" customWidth="1"/>
    <col min="7942" max="7942" width="13.7109375" style="147" customWidth="1"/>
    <col min="7943" max="7943" width="15.28515625" style="147" customWidth="1"/>
    <col min="7944" max="8192" width="9.140625" style="147"/>
    <col min="8193" max="8193" width="5.42578125" style="147" customWidth="1"/>
    <col min="8194" max="8194" width="56.7109375" style="147" customWidth="1"/>
    <col min="8195" max="8195" width="9.85546875" style="147" customWidth="1"/>
    <col min="8196" max="8196" width="25.7109375" style="147" customWidth="1"/>
    <col min="8197" max="8197" width="14.28515625" style="147" customWidth="1"/>
    <col min="8198" max="8198" width="13.7109375" style="147" customWidth="1"/>
    <col min="8199" max="8199" width="15.28515625" style="147" customWidth="1"/>
    <col min="8200" max="8448" width="9.140625" style="147"/>
    <col min="8449" max="8449" width="5.42578125" style="147" customWidth="1"/>
    <col min="8450" max="8450" width="56.7109375" style="147" customWidth="1"/>
    <col min="8451" max="8451" width="9.85546875" style="147" customWidth="1"/>
    <col min="8452" max="8452" width="25.7109375" style="147" customWidth="1"/>
    <col min="8453" max="8453" width="14.28515625" style="147" customWidth="1"/>
    <col min="8454" max="8454" width="13.7109375" style="147" customWidth="1"/>
    <col min="8455" max="8455" width="15.28515625" style="147" customWidth="1"/>
    <col min="8456" max="8704" width="9.140625" style="147"/>
    <col min="8705" max="8705" width="5.42578125" style="147" customWidth="1"/>
    <col min="8706" max="8706" width="56.7109375" style="147" customWidth="1"/>
    <col min="8707" max="8707" width="9.85546875" style="147" customWidth="1"/>
    <col min="8708" max="8708" width="25.7109375" style="147" customWidth="1"/>
    <col min="8709" max="8709" width="14.28515625" style="147" customWidth="1"/>
    <col min="8710" max="8710" width="13.7109375" style="147" customWidth="1"/>
    <col min="8711" max="8711" width="15.28515625" style="147" customWidth="1"/>
    <col min="8712" max="8960" width="9.140625" style="147"/>
    <col min="8961" max="8961" width="5.42578125" style="147" customWidth="1"/>
    <col min="8962" max="8962" width="56.7109375" style="147" customWidth="1"/>
    <col min="8963" max="8963" width="9.85546875" style="147" customWidth="1"/>
    <col min="8964" max="8964" width="25.7109375" style="147" customWidth="1"/>
    <col min="8965" max="8965" width="14.28515625" style="147" customWidth="1"/>
    <col min="8966" max="8966" width="13.7109375" style="147" customWidth="1"/>
    <col min="8967" max="8967" width="15.28515625" style="147" customWidth="1"/>
    <col min="8968" max="9216" width="9.140625" style="147"/>
    <col min="9217" max="9217" width="5.42578125" style="147" customWidth="1"/>
    <col min="9218" max="9218" width="56.7109375" style="147" customWidth="1"/>
    <col min="9219" max="9219" width="9.85546875" style="147" customWidth="1"/>
    <col min="9220" max="9220" width="25.7109375" style="147" customWidth="1"/>
    <col min="9221" max="9221" width="14.28515625" style="147" customWidth="1"/>
    <col min="9222" max="9222" width="13.7109375" style="147" customWidth="1"/>
    <col min="9223" max="9223" width="15.28515625" style="147" customWidth="1"/>
    <col min="9224" max="9472" width="9.140625" style="147"/>
    <col min="9473" max="9473" width="5.42578125" style="147" customWidth="1"/>
    <col min="9474" max="9474" width="56.7109375" style="147" customWidth="1"/>
    <col min="9475" max="9475" width="9.85546875" style="147" customWidth="1"/>
    <col min="9476" max="9476" width="25.7109375" style="147" customWidth="1"/>
    <col min="9477" max="9477" width="14.28515625" style="147" customWidth="1"/>
    <col min="9478" max="9478" width="13.7109375" style="147" customWidth="1"/>
    <col min="9479" max="9479" width="15.28515625" style="147" customWidth="1"/>
    <col min="9480" max="9728" width="9.140625" style="147"/>
    <col min="9729" max="9729" width="5.42578125" style="147" customWidth="1"/>
    <col min="9730" max="9730" width="56.7109375" style="147" customWidth="1"/>
    <col min="9731" max="9731" width="9.85546875" style="147" customWidth="1"/>
    <col min="9732" max="9732" width="25.7109375" style="147" customWidth="1"/>
    <col min="9733" max="9733" width="14.28515625" style="147" customWidth="1"/>
    <col min="9734" max="9734" width="13.7109375" style="147" customWidth="1"/>
    <col min="9735" max="9735" width="15.28515625" style="147" customWidth="1"/>
    <col min="9736" max="9984" width="9.140625" style="147"/>
    <col min="9985" max="9985" width="5.42578125" style="147" customWidth="1"/>
    <col min="9986" max="9986" width="56.7109375" style="147" customWidth="1"/>
    <col min="9987" max="9987" width="9.85546875" style="147" customWidth="1"/>
    <col min="9988" max="9988" width="25.7109375" style="147" customWidth="1"/>
    <col min="9989" max="9989" width="14.28515625" style="147" customWidth="1"/>
    <col min="9990" max="9990" width="13.7109375" style="147" customWidth="1"/>
    <col min="9991" max="9991" width="15.28515625" style="147" customWidth="1"/>
    <col min="9992" max="10240" width="9.140625" style="147"/>
    <col min="10241" max="10241" width="5.42578125" style="147" customWidth="1"/>
    <col min="10242" max="10242" width="56.7109375" style="147" customWidth="1"/>
    <col min="10243" max="10243" width="9.85546875" style="147" customWidth="1"/>
    <col min="10244" max="10244" width="25.7109375" style="147" customWidth="1"/>
    <col min="10245" max="10245" width="14.28515625" style="147" customWidth="1"/>
    <col min="10246" max="10246" width="13.7109375" style="147" customWidth="1"/>
    <col min="10247" max="10247" width="15.28515625" style="147" customWidth="1"/>
    <col min="10248" max="10496" width="9.140625" style="147"/>
    <col min="10497" max="10497" width="5.42578125" style="147" customWidth="1"/>
    <col min="10498" max="10498" width="56.7109375" style="147" customWidth="1"/>
    <col min="10499" max="10499" width="9.85546875" style="147" customWidth="1"/>
    <col min="10500" max="10500" width="25.7109375" style="147" customWidth="1"/>
    <col min="10501" max="10501" width="14.28515625" style="147" customWidth="1"/>
    <col min="10502" max="10502" width="13.7109375" style="147" customWidth="1"/>
    <col min="10503" max="10503" width="15.28515625" style="147" customWidth="1"/>
    <col min="10504" max="10752" width="9.140625" style="147"/>
    <col min="10753" max="10753" width="5.42578125" style="147" customWidth="1"/>
    <col min="10754" max="10754" width="56.7109375" style="147" customWidth="1"/>
    <col min="10755" max="10755" width="9.85546875" style="147" customWidth="1"/>
    <col min="10756" max="10756" width="25.7109375" style="147" customWidth="1"/>
    <col min="10757" max="10757" width="14.28515625" style="147" customWidth="1"/>
    <col min="10758" max="10758" width="13.7109375" style="147" customWidth="1"/>
    <col min="10759" max="10759" width="15.28515625" style="147" customWidth="1"/>
    <col min="10760" max="11008" width="9.140625" style="147"/>
    <col min="11009" max="11009" width="5.42578125" style="147" customWidth="1"/>
    <col min="11010" max="11010" width="56.7109375" style="147" customWidth="1"/>
    <col min="11011" max="11011" width="9.85546875" style="147" customWidth="1"/>
    <col min="11012" max="11012" width="25.7109375" style="147" customWidth="1"/>
    <col min="11013" max="11013" width="14.28515625" style="147" customWidth="1"/>
    <col min="11014" max="11014" width="13.7109375" style="147" customWidth="1"/>
    <col min="11015" max="11015" width="15.28515625" style="147" customWidth="1"/>
    <col min="11016" max="11264" width="9.140625" style="147"/>
    <col min="11265" max="11265" width="5.42578125" style="147" customWidth="1"/>
    <col min="11266" max="11266" width="56.7109375" style="147" customWidth="1"/>
    <col min="11267" max="11267" width="9.85546875" style="147" customWidth="1"/>
    <col min="11268" max="11268" width="25.7109375" style="147" customWidth="1"/>
    <col min="11269" max="11269" width="14.28515625" style="147" customWidth="1"/>
    <col min="11270" max="11270" width="13.7109375" style="147" customWidth="1"/>
    <col min="11271" max="11271" width="15.28515625" style="147" customWidth="1"/>
    <col min="11272" max="11520" width="9.140625" style="147"/>
    <col min="11521" max="11521" width="5.42578125" style="147" customWidth="1"/>
    <col min="11522" max="11522" width="56.7109375" style="147" customWidth="1"/>
    <col min="11523" max="11523" width="9.85546875" style="147" customWidth="1"/>
    <col min="11524" max="11524" width="25.7109375" style="147" customWidth="1"/>
    <col min="11525" max="11525" width="14.28515625" style="147" customWidth="1"/>
    <col min="11526" max="11526" width="13.7109375" style="147" customWidth="1"/>
    <col min="11527" max="11527" width="15.28515625" style="147" customWidth="1"/>
    <col min="11528" max="11776" width="9.140625" style="147"/>
    <col min="11777" max="11777" width="5.42578125" style="147" customWidth="1"/>
    <col min="11778" max="11778" width="56.7109375" style="147" customWidth="1"/>
    <col min="11779" max="11779" width="9.85546875" style="147" customWidth="1"/>
    <col min="11780" max="11780" width="25.7109375" style="147" customWidth="1"/>
    <col min="11781" max="11781" width="14.28515625" style="147" customWidth="1"/>
    <col min="11782" max="11782" width="13.7109375" style="147" customWidth="1"/>
    <col min="11783" max="11783" width="15.28515625" style="147" customWidth="1"/>
    <col min="11784" max="12032" width="9.140625" style="147"/>
    <col min="12033" max="12033" width="5.42578125" style="147" customWidth="1"/>
    <col min="12034" max="12034" width="56.7109375" style="147" customWidth="1"/>
    <col min="12035" max="12035" width="9.85546875" style="147" customWidth="1"/>
    <col min="12036" max="12036" width="25.7109375" style="147" customWidth="1"/>
    <col min="12037" max="12037" width="14.28515625" style="147" customWidth="1"/>
    <col min="12038" max="12038" width="13.7109375" style="147" customWidth="1"/>
    <col min="12039" max="12039" width="15.28515625" style="147" customWidth="1"/>
    <col min="12040" max="12288" width="9.140625" style="147"/>
    <col min="12289" max="12289" width="5.42578125" style="147" customWidth="1"/>
    <col min="12290" max="12290" width="56.7109375" style="147" customWidth="1"/>
    <col min="12291" max="12291" width="9.85546875" style="147" customWidth="1"/>
    <col min="12292" max="12292" width="25.7109375" style="147" customWidth="1"/>
    <col min="12293" max="12293" width="14.28515625" style="147" customWidth="1"/>
    <col min="12294" max="12294" width="13.7109375" style="147" customWidth="1"/>
    <col min="12295" max="12295" width="15.28515625" style="147" customWidth="1"/>
    <col min="12296" max="12544" width="9.140625" style="147"/>
    <col min="12545" max="12545" width="5.42578125" style="147" customWidth="1"/>
    <col min="12546" max="12546" width="56.7109375" style="147" customWidth="1"/>
    <col min="12547" max="12547" width="9.85546875" style="147" customWidth="1"/>
    <col min="12548" max="12548" width="25.7109375" style="147" customWidth="1"/>
    <col min="12549" max="12549" width="14.28515625" style="147" customWidth="1"/>
    <col min="12550" max="12550" width="13.7109375" style="147" customWidth="1"/>
    <col min="12551" max="12551" width="15.28515625" style="147" customWidth="1"/>
    <col min="12552" max="12800" width="9.140625" style="147"/>
    <col min="12801" max="12801" width="5.42578125" style="147" customWidth="1"/>
    <col min="12802" max="12802" width="56.7109375" style="147" customWidth="1"/>
    <col min="12803" max="12803" width="9.85546875" style="147" customWidth="1"/>
    <col min="12804" max="12804" width="25.7109375" style="147" customWidth="1"/>
    <col min="12805" max="12805" width="14.28515625" style="147" customWidth="1"/>
    <col min="12806" max="12806" width="13.7109375" style="147" customWidth="1"/>
    <col min="12807" max="12807" width="15.28515625" style="147" customWidth="1"/>
    <col min="12808" max="13056" width="9.140625" style="147"/>
    <col min="13057" max="13057" width="5.42578125" style="147" customWidth="1"/>
    <col min="13058" max="13058" width="56.7109375" style="147" customWidth="1"/>
    <col min="13059" max="13059" width="9.85546875" style="147" customWidth="1"/>
    <col min="13060" max="13060" width="25.7109375" style="147" customWidth="1"/>
    <col min="13061" max="13061" width="14.28515625" style="147" customWidth="1"/>
    <col min="13062" max="13062" width="13.7109375" style="147" customWidth="1"/>
    <col min="13063" max="13063" width="15.28515625" style="147" customWidth="1"/>
    <col min="13064" max="13312" width="9.140625" style="147"/>
    <col min="13313" max="13313" width="5.42578125" style="147" customWidth="1"/>
    <col min="13314" max="13314" width="56.7109375" style="147" customWidth="1"/>
    <col min="13315" max="13315" width="9.85546875" style="147" customWidth="1"/>
    <col min="13316" max="13316" width="25.7109375" style="147" customWidth="1"/>
    <col min="13317" max="13317" width="14.28515625" style="147" customWidth="1"/>
    <col min="13318" max="13318" width="13.7109375" style="147" customWidth="1"/>
    <col min="13319" max="13319" width="15.28515625" style="147" customWidth="1"/>
    <col min="13320" max="13568" width="9.140625" style="147"/>
    <col min="13569" max="13569" width="5.42578125" style="147" customWidth="1"/>
    <col min="13570" max="13570" width="56.7109375" style="147" customWidth="1"/>
    <col min="13571" max="13571" width="9.85546875" style="147" customWidth="1"/>
    <col min="13572" max="13572" width="25.7109375" style="147" customWidth="1"/>
    <col min="13573" max="13573" width="14.28515625" style="147" customWidth="1"/>
    <col min="13574" max="13574" width="13.7109375" style="147" customWidth="1"/>
    <col min="13575" max="13575" width="15.28515625" style="147" customWidth="1"/>
    <col min="13576" max="13824" width="9.140625" style="147"/>
    <col min="13825" max="13825" width="5.42578125" style="147" customWidth="1"/>
    <col min="13826" max="13826" width="56.7109375" style="147" customWidth="1"/>
    <col min="13827" max="13827" width="9.85546875" style="147" customWidth="1"/>
    <col min="13828" max="13828" width="25.7109375" style="147" customWidth="1"/>
    <col min="13829" max="13829" width="14.28515625" style="147" customWidth="1"/>
    <col min="13830" max="13830" width="13.7109375" style="147" customWidth="1"/>
    <col min="13831" max="13831" width="15.28515625" style="147" customWidth="1"/>
    <col min="13832" max="14080" width="9.140625" style="147"/>
    <col min="14081" max="14081" width="5.42578125" style="147" customWidth="1"/>
    <col min="14082" max="14082" width="56.7109375" style="147" customWidth="1"/>
    <col min="14083" max="14083" width="9.85546875" style="147" customWidth="1"/>
    <col min="14084" max="14084" width="25.7109375" style="147" customWidth="1"/>
    <col min="14085" max="14085" width="14.28515625" style="147" customWidth="1"/>
    <col min="14086" max="14086" width="13.7109375" style="147" customWidth="1"/>
    <col min="14087" max="14087" width="15.28515625" style="147" customWidth="1"/>
    <col min="14088" max="14336" width="9.140625" style="147"/>
    <col min="14337" max="14337" width="5.42578125" style="147" customWidth="1"/>
    <col min="14338" max="14338" width="56.7109375" style="147" customWidth="1"/>
    <col min="14339" max="14339" width="9.85546875" style="147" customWidth="1"/>
    <col min="14340" max="14340" width="25.7109375" style="147" customWidth="1"/>
    <col min="14341" max="14341" width="14.28515625" style="147" customWidth="1"/>
    <col min="14342" max="14342" width="13.7109375" style="147" customWidth="1"/>
    <col min="14343" max="14343" width="15.28515625" style="147" customWidth="1"/>
    <col min="14344" max="14592" width="9.140625" style="147"/>
    <col min="14593" max="14593" width="5.42578125" style="147" customWidth="1"/>
    <col min="14594" max="14594" width="56.7109375" style="147" customWidth="1"/>
    <col min="14595" max="14595" width="9.85546875" style="147" customWidth="1"/>
    <col min="14596" max="14596" width="25.7109375" style="147" customWidth="1"/>
    <col min="14597" max="14597" width="14.28515625" style="147" customWidth="1"/>
    <col min="14598" max="14598" width="13.7109375" style="147" customWidth="1"/>
    <col min="14599" max="14599" width="15.28515625" style="147" customWidth="1"/>
    <col min="14600" max="14848" width="9.140625" style="147"/>
    <col min="14849" max="14849" width="5.42578125" style="147" customWidth="1"/>
    <col min="14850" max="14850" width="56.7109375" style="147" customWidth="1"/>
    <col min="14851" max="14851" width="9.85546875" style="147" customWidth="1"/>
    <col min="14852" max="14852" width="25.7109375" style="147" customWidth="1"/>
    <col min="14853" max="14853" width="14.28515625" style="147" customWidth="1"/>
    <col min="14854" max="14854" width="13.7109375" style="147" customWidth="1"/>
    <col min="14855" max="14855" width="15.28515625" style="147" customWidth="1"/>
    <col min="14856" max="15104" width="9.140625" style="147"/>
    <col min="15105" max="15105" width="5.42578125" style="147" customWidth="1"/>
    <col min="15106" max="15106" width="56.7109375" style="147" customWidth="1"/>
    <col min="15107" max="15107" width="9.85546875" style="147" customWidth="1"/>
    <col min="15108" max="15108" width="25.7109375" style="147" customWidth="1"/>
    <col min="15109" max="15109" width="14.28515625" style="147" customWidth="1"/>
    <col min="15110" max="15110" width="13.7109375" style="147" customWidth="1"/>
    <col min="15111" max="15111" width="15.28515625" style="147" customWidth="1"/>
    <col min="15112" max="15360" width="9.140625" style="147"/>
    <col min="15361" max="15361" width="5.42578125" style="147" customWidth="1"/>
    <col min="15362" max="15362" width="56.7109375" style="147" customWidth="1"/>
    <col min="15363" max="15363" width="9.85546875" style="147" customWidth="1"/>
    <col min="15364" max="15364" width="25.7109375" style="147" customWidth="1"/>
    <col min="15365" max="15365" width="14.28515625" style="147" customWidth="1"/>
    <col min="15366" max="15366" width="13.7109375" style="147" customWidth="1"/>
    <col min="15367" max="15367" width="15.28515625" style="147" customWidth="1"/>
    <col min="15368" max="15616" width="9.140625" style="147"/>
    <col min="15617" max="15617" width="5.42578125" style="147" customWidth="1"/>
    <col min="15618" max="15618" width="56.7109375" style="147" customWidth="1"/>
    <col min="15619" max="15619" width="9.85546875" style="147" customWidth="1"/>
    <col min="15620" max="15620" width="25.7109375" style="147" customWidth="1"/>
    <col min="15621" max="15621" width="14.28515625" style="147" customWidth="1"/>
    <col min="15622" max="15622" width="13.7109375" style="147" customWidth="1"/>
    <col min="15623" max="15623" width="15.28515625" style="147" customWidth="1"/>
    <col min="15624" max="15872" width="9.140625" style="147"/>
    <col min="15873" max="15873" width="5.42578125" style="147" customWidth="1"/>
    <col min="15874" max="15874" width="56.7109375" style="147" customWidth="1"/>
    <col min="15875" max="15875" width="9.85546875" style="147" customWidth="1"/>
    <col min="15876" max="15876" width="25.7109375" style="147" customWidth="1"/>
    <col min="15877" max="15877" width="14.28515625" style="147" customWidth="1"/>
    <col min="15878" max="15878" width="13.7109375" style="147" customWidth="1"/>
    <col min="15879" max="15879" width="15.28515625" style="147" customWidth="1"/>
    <col min="15880" max="16128" width="9.140625" style="147"/>
    <col min="16129" max="16129" width="5.42578125" style="147" customWidth="1"/>
    <col min="16130" max="16130" width="56.7109375" style="147" customWidth="1"/>
    <col min="16131" max="16131" width="9.85546875" style="147" customWidth="1"/>
    <col min="16132" max="16132" width="25.7109375" style="147" customWidth="1"/>
    <col min="16133" max="16133" width="14.28515625" style="147" customWidth="1"/>
    <col min="16134" max="16134" width="13.7109375" style="147" customWidth="1"/>
    <col min="16135" max="16135" width="15.28515625" style="147" customWidth="1"/>
    <col min="16136" max="16384" width="9.140625" style="147"/>
  </cols>
  <sheetData>
    <row r="1" spans="1:5" s="91" customFormat="1" ht="11.25" x14ac:dyDescent="0.2">
      <c r="D1" s="91" t="s">
        <v>158</v>
      </c>
    </row>
    <row r="2" spans="1:5" s="91" customFormat="1" ht="12.75" customHeight="1" x14ac:dyDescent="0.2">
      <c r="A2" s="404" t="s">
        <v>29</v>
      </c>
      <c r="B2" s="404"/>
      <c r="C2" s="404"/>
      <c r="D2" s="404"/>
    </row>
    <row r="3" spans="1:5" s="91" customFormat="1" ht="12.75" customHeight="1" x14ac:dyDescent="0.2">
      <c r="A3" s="404" t="s">
        <v>159</v>
      </c>
      <c r="B3" s="404"/>
      <c r="C3" s="404"/>
      <c r="D3" s="404"/>
    </row>
    <row r="4" spans="1:5" s="91" customFormat="1" ht="12.75" customHeight="1" x14ac:dyDescent="0.2">
      <c r="A4" s="404" t="s">
        <v>146</v>
      </c>
      <c r="B4" s="404"/>
      <c r="C4" s="404"/>
      <c r="D4" s="404"/>
    </row>
    <row r="5" spans="1:5" s="91" customFormat="1" ht="11.25" x14ac:dyDescent="0.2">
      <c r="A5" s="92"/>
      <c r="B5" s="92"/>
      <c r="C5" s="92"/>
      <c r="D5" s="92"/>
    </row>
    <row r="6" spans="1:5" s="91" customFormat="1" ht="11.25" x14ac:dyDescent="0.2">
      <c r="A6" s="92"/>
      <c r="B6" s="92"/>
      <c r="C6" s="92"/>
      <c r="D6" s="92"/>
    </row>
    <row r="7" spans="1:5" s="93" customFormat="1" ht="12" customHeight="1" x14ac:dyDescent="0.25">
      <c r="A7" s="390" t="s">
        <v>30</v>
      </c>
      <c r="B7" s="391"/>
      <c r="C7" s="405">
        <f>Matriz!C6</f>
        <v>0</v>
      </c>
      <c r="D7" s="393"/>
    </row>
    <row r="8" spans="1:5" s="93" customFormat="1" ht="12" customHeight="1" x14ac:dyDescent="0.25">
      <c r="A8" s="390" t="s">
        <v>31</v>
      </c>
      <c r="B8" s="391"/>
      <c r="C8" s="403" t="str">
        <f>Matriz!C7</f>
        <v xml:space="preserve">PREGÃO ELETRÔNICO Nº </v>
      </c>
      <c r="D8" s="393"/>
    </row>
    <row r="9" spans="1:5" s="93" customFormat="1" ht="12" customHeight="1" x14ac:dyDescent="0.25">
      <c r="A9" s="390" t="s">
        <v>32</v>
      </c>
      <c r="B9" s="391"/>
      <c r="C9" s="392"/>
      <c r="D9" s="393"/>
    </row>
    <row r="10" spans="1:5" s="93" customFormat="1" ht="12" customHeight="1" x14ac:dyDescent="0.25">
      <c r="A10" s="394"/>
      <c r="B10" s="395"/>
      <c r="C10" s="395"/>
      <c r="D10" s="395"/>
    </row>
    <row r="11" spans="1:5" s="93" customFormat="1" ht="12" customHeight="1" x14ac:dyDescent="0.25">
      <c r="A11" s="148" t="s">
        <v>33</v>
      </c>
      <c r="B11" s="225" t="s">
        <v>34</v>
      </c>
      <c r="C11" s="396">
        <f>Matriz!C10</f>
        <v>0</v>
      </c>
      <c r="D11" s="397" t="str">
        <f>Matriz!B10</f>
        <v>Data de apresentação da proposta (mês/ano)</v>
      </c>
      <c r="E11" s="94"/>
    </row>
    <row r="12" spans="1:5" s="93" customFormat="1" ht="12" customHeight="1" x14ac:dyDescent="0.25">
      <c r="A12" s="148" t="s">
        <v>35</v>
      </c>
      <c r="B12" s="225" t="s">
        <v>36</v>
      </c>
      <c r="C12" s="398" t="str">
        <f>Matriz!C11</f>
        <v>Brasília/DF</v>
      </c>
      <c r="D12" s="399"/>
    </row>
    <row r="13" spans="1:5" s="93" customFormat="1" ht="12" customHeight="1" x14ac:dyDescent="0.25">
      <c r="A13" s="148" t="s">
        <v>38</v>
      </c>
      <c r="B13" s="225" t="s">
        <v>39</v>
      </c>
      <c r="C13" s="398"/>
      <c r="D13" s="400"/>
    </row>
    <row r="14" spans="1:5" s="93" customFormat="1" ht="22.5" customHeight="1" x14ac:dyDescent="0.25">
      <c r="A14" s="148" t="s">
        <v>40</v>
      </c>
      <c r="B14" s="225" t="s">
        <v>41</v>
      </c>
      <c r="C14" s="401" t="str">
        <f>Matriz!C13</f>
        <v>Contratação de Fábrica de Software</v>
      </c>
      <c r="D14" s="402"/>
    </row>
    <row r="15" spans="1:5" s="93" customFormat="1" ht="12" customHeight="1" x14ac:dyDescent="0.25">
      <c r="A15" s="148" t="s">
        <v>42</v>
      </c>
      <c r="B15" s="225" t="s">
        <v>43</v>
      </c>
      <c r="C15" s="398" t="str">
        <f>Matriz!C14</f>
        <v>PF</v>
      </c>
      <c r="D15" s="399"/>
    </row>
    <row r="16" spans="1:5" s="93" customFormat="1" ht="12" customHeight="1" x14ac:dyDescent="0.25">
      <c r="A16" s="148" t="s">
        <v>44</v>
      </c>
      <c r="B16" s="225" t="s">
        <v>45</v>
      </c>
      <c r="C16" s="400">
        <f>Matriz!C15</f>
        <v>0</v>
      </c>
      <c r="D16" s="399"/>
    </row>
    <row r="17" spans="1:4" s="93" customFormat="1" ht="12" customHeight="1" x14ac:dyDescent="0.25">
      <c r="A17" s="148" t="s">
        <v>46</v>
      </c>
      <c r="B17" s="225" t="s">
        <v>47</v>
      </c>
      <c r="C17" s="400">
        <f>Matriz!C16</f>
        <v>12</v>
      </c>
      <c r="D17" s="399"/>
    </row>
    <row r="18" spans="1:4" s="93" customFormat="1" ht="12" customHeight="1" x14ac:dyDescent="0.25">
      <c r="A18" s="95"/>
      <c r="B18" s="96"/>
      <c r="C18" s="97"/>
      <c r="D18" s="98"/>
    </row>
    <row r="19" spans="1:4" s="93" customFormat="1" ht="12" customHeight="1" x14ac:dyDescent="0.25">
      <c r="A19" s="95"/>
      <c r="B19" s="96"/>
      <c r="C19" s="97"/>
      <c r="D19" s="98"/>
    </row>
    <row r="20" spans="1:4" s="93" customFormat="1" ht="12" customHeight="1" x14ac:dyDescent="0.25">
      <c r="A20" s="148">
        <v>1</v>
      </c>
      <c r="B20" s="225" t="s">
        <v>48</v>
      </c>
      <c r="C20" s="388" t="s">
        <v>166</v>
      </c>
      <c r="D20" s="389"/>
    </row>
    <row r="21" spans="1:4" s="93" customFormat="1" ht="12" customHeight="1" x14ac:dyDescent="0.25">
      <c r="A21" s="148">
        <v>2</v>
      </c>
      <c r="B21" s="225" t="s">
        <v>49</v>
      </c>
      <c r="C21" s="388"/>
      <c r="D21" s="389"/>
    </row>
    <row r="22" spans="1:4" s="93" customFormat="1" ht="12" customHeight="1" x14ac:dyDescent="0.25">
      <c r="A22" s="148">
        <v>3</v>
      </c>
      <c r="B22" s="225" t="s">
        <v>50</v>
      </c>
      <c r="C22" s="379"/>
      <c r="D22" s="380"/>
    </row>
    <row r="23" spans="1:4" s="93" customFormat="1" ht="12" customHeight="1" x14ac:dyDescent="0.25">
      <c r="A23" s="148">
        <v>4</v>
      </c>
      <c r="B23" s="225" t="s">
        <v>51</v>
      </c>
      <c r="C23" s="381"/>
      <c r="D23" s="380"/>
    </row>
    <row r="24" spans="1:4" s="103" customFormat="1" ht="12" customHeight="1" x14ac:dyDescent="0.25">
      <c r="A24" s="99"/>
      <c r="B24" s="100"/>
      <c r="C24" s="101"/>
      <c r="D24" s="102"/>
    </row>
    <row r="25" spans="1:4" s="103" customFormat="1" ht="12" customHeight="1" x14ac:dyDescent="0.25">
      <c r="A25" s="99"/>
      <c r="B25" s="100"/>
      <c r="C25" s="101"/>
      <c r="D25" s="102"/>
    </row>
    <row r="26" spans="1:4" s="93" customFormat="1" ht="12" customHeight="1" x14ac:dyDescent="0.25">
      <c r="A26" s="360" t="s">
        <v>52</v>
      </c>
      <c r="B26" s="382"/>
      <c r="C26" s="382"/>
      <c r="D26" s="383"/>
    </row>
    <row r="27" spans="1:4" s="93" customFormat="1" ht="12" customHeight="1" x14ac:dyDescent="0.25">
      <c r="A27" s="148">
        <v>1</v>
      </c>
      <c r="B27" s="149" t="s">
        <v>53</v>
      </c>
      <c r="C27" s="384"/>
      <c r="D27" s="385"/>
    </row>
    <row r="28" spans="1:4" s="93" customFormat="1" ht="12" customHeight="1" x14ac:dyDescent="0.25">
      <c r="A28" s="150"/>
      <c r="B28" s="151" t="s">
        <v>54</v>
      </c>
      <c r="C28" s="106"/>
      <c r="D28" s="107"/>
    </row>
    <row r="29" spans="1:4" s="93" customFormat="1" ht="12" customHeight="1" x14ac:dyDescent="0.25">
      <c r="A29" s="152"/>
      <c r="B29" s="153"/>
      <c r="C29" s="108" t="s">
        <v>55</v>
      </c>
      <c r="D29" s="108"/>
    </row>
    <row r="30" spans="1:4" s="93" customFormat="1" ht="12" customHeight="1" x14ac:dyDescent="0.25">
      <c r="A30" s="150"/>
      <c r="B30" s="154" t="s">
        <v>56</v>
      </c>
      <c r="C30" s="109">
        <v>0</v>
      </c>
      <c r="D30" s="110">
        <f>D28*C30</f>
        <v>0</v>
      </c>
    </row>
    <row r="31" spans="1:4" s="93" customFormat="1" ht="12" customHeight="1" x14ac:dyDescent="0.25">
      <c r="A31" s="150"/>
      <c r="B31" s="154" t="s">
        <v>57</v>
      </c>
      <c r="C31" s="109">
        <v>0</v>
      </c>
      <c r="D31" s="110">
        <f>D28*C31</f>
        <v>0</v>
      </c>
    </row>
    <row r="32" spans="1:4" s="93" customFormat="1" ht="12" customHeight="1" x14ac:dyDescent="0.25">
      <c r="A32" s="150"/>
      <c r="B32" s="154" t="s">
        <v>58</v>
      </c>
      <c r="C32" s="109">
        <v>0</v>
      </c>
      <c r="D32" s="110">
        <f>D28*C32</f>
        <v>0</v>
      </c>
    </row>
    <row r="33" spans="1:4" s="93" customFormat="1" ht="12" customHeight="1" x14ac:dyDescent="0.25">
      <c r="A33" s="150"/>
      <c r="B33" s="154" t="s">
        <v>59</v>
      </c>
      <c r="C33" s="109">
        <v>0</v>
      </c>
      <c r="D33" s="110">
        <v>0</v>
      </c>
    </row>
    <row r="34" spans="1:4" s="93" customFormat="1" ht="12" customHeight="1" x14ac:dyDescent="0.25">
      <c r="A34" s="150"/>
      <c r="B34" s="154" t="s">
        <v>60</v>
      </c>
      <c r="C34" s="109">
        <v>0</v>
      </c>
      <c r="D34" s="110">
        <f>C31*C34</f>
        <v>0</v>
      </c>
    </row>
    <row r="35" spans="1:4" s="93" customFormat="1" ht="12" customHeight="1" x14ac:dyDescent="0.25">
      <c r="A35" s="150"/>
      <c r="B35" s="154" t="s">
        <v>61</v>
      </c>
      <c r="C35" s="109">
        <v>0</v>
      </c>
      <c r="D35" s="110">
        <v>0</v>
      </c>
    </row>
    <row r="36" spans="1:4" s="93" customFormat="1" ht="12" customHeight="1" x14ac:dyDescent="0.25">
      <c r="A36" s="150"/>
      <c r="B36" s="154" t="s">
        <v>15</v>
      </c>
      <c r="C36" s="109">
        <v>0</v>
      </c>
      <c r="D36" s="110">
        <f>C32*C36</f>
        <v>0</v>
      </c>
    </row>
    <row r="37" spans="1:4" s="93" customFormat="1" ht="12" customHeight="1" x14ac:dyDescent="0.25">
      <c r="A37" s="363" t="s">
        <v>62</v>
      </c>
      <c r="B37" s="369"/>
      <c r="C37" s="155">
        <f>SUM(C30:C36)</f>
        <v>0</v>
      </c>
      <c r="D37" s="156">
        <f>D28+SUM(D30:D36)</f>
        <v>0</v>
      </c>
    </row>
    <row r="38" spans="1:4" s="103" customFormat="1" ht="12" customHeight="1" x14ac:dyDescent="0.25">
      <c r="A38" s="113"/>
      <c r="B38" s="114"/>
      <c r="C38" s="115"/>
      <c r="D38" s="116"/>
    </row>
    <row r="39" spans="1:4" s="103" customFormat="1" ht="12" customHeight="1" x14ac:dyDescent="0.25">
      <c r="A39" s="113"/>
      <c r="B39" s="114"/>
      <c r="C39" s="115"/>
      <c r="D39" s="116"/>
    </row>
    <row r="40" spans="1:4" s="93" customFormat="1" ht="12" customHeight="1" x14ac:dyDescent="0.25">
      <c r="A40" s="360" t="s">
        <v>63</v>
      </c>
      <c r="B40" s="382"/>
      <c r="C40" s="382"/>
      <c r="D40" s="383"/>
    </row>
    <row r="41" spans="1:4" s="93" customFormat="1" ht="12" customHeight="1" x14ac:dyDescent="0.25">
      <c r="A41" s="148">
        <v>2</v>
      </c>
      <c r="B41" s="149" t="s">
        <v>64</v>
      </c>
      <c r="C41" s="148" t="s">
        <v>55</v>
      </c>
      <c r="D41" s="148" t="s">
        <v>65</v>
      </c>
    </row>
    <row r="42" spans="1:4" s="93" customFormat="1" ht="12" customHeight="1" x14ac:dyDescent="0.25">
      <c r="A42" s="150"/>
      <c r="B42" s="154" t="s">
        <v>66</v>
      </c>
      <c r="C42" s="117">
        <v>0</v>
      </c>
      <c r="D42" s="118">
        <v>0</v>
      </c>
    </row>
    <row r="43" spans="1:4" s="93" customFormat="1" ht="12" customHeight="1" x14ac:dyDescent="0.25">
      <c r="A43" s="150"/>
      <c r="B43" s="154" t="s">
        <v>67</v>
      </c>
      <c r="C43" s="158" t="e">
        <f>D43/D28</f>
        <v>#DIV/0!</v>
      </c>
      <c r="D43" s="118">
        <v>0</v>
      </c>
    </row>
    <row r="44" spans="1:4" s="93" customFormat="1" ht="12" customHeight="1" x14ac:dyDescent="0.25">
      <c r="A44" s="150"/>
      <c r="B44" s="154" t="s">
        <v>68</v>
      </c>
      <c r="C44" s="158" t="e">
        <f>D44/D28</f>
        <v>#DIV/0!</v>
      </c>
      <c r="D44" s="118">
        <v>0</v>
      </c>
    </row>
    <row r="45" spans="1:4" s="93" customFormat="1" ht="12" customHeight="1" x14ac:dyDescent="0.25">
      <c r="A45" s="150"/>
      <c r="B45" s="154" t="s">
        <v>69</v>
      </c>
      <c r="C45" s="117">
        <v>0</v>
      </c>
      <c r="D45" s="118">
        <v>0</v>
      </c>
    </row>
    <row r="46" spans="1:4" s="93" customFormat="1" ht="12" customHeight="1" x14ac:dyDescent="0.25">
      <c r="A46" s="150"/>
      <c r="B46" s="154" t="s">
        <v>70</v>
      </c>
      <c r="C46" s="117">
        <v>0</v>
      </c>
      <c r="D46" s="118">
        <v>0</v>
      </c>
    </row>
    <row r="47" spans="1:4" s="93" customFormat="1" ht="13.5" customHeight="1" x14ac:dyDescent="0.25">
      <c r="A47" s="150"/>
      <c r="B47" s="154" t="s">
        <v>15</v>
      </c>
      <c r="C47" s="117">
        <v>0</v>
      </c>
      <c r="D47" s="118">
        <f>C47*D37</f>
        <v>0</v>
      </c>
    </row>
    <row r="48" spans="1:4" s="93" customFormat="1" ht="13.5" customHeight="1" x14ac:dyDescent="0.25">
      <c r="A48" s="150"/>
      <c r="B48" s="154" t="s">
        <v>15</v>
      </c>
      <c r="C48" s="117">
        <v>0</v>
      </c>
      <c r="D48" s="118">
        <v>0</v>
      </c>
    </row>
    <row r="49" spans="1:4" s="93" customFormat="1" ht="12" customHeight="1" x14ac:dyDescent="0.25">
      <c r="A49" s="386" t="s">
        <v>71</v>
      </c>
      <c r="B49" s="387"/>
      <c r="C49" s="111" t="e">
        <f>SUM(C43:C47)</f>
        <v>#DIV/0!</v>
      </c>
      <c r="D49" s="112">
        <f>SUM(D42:D48)</f>
        <v>0</v>
      </c>
    </row>
    <row r="50" spans="1:4" s="103" customFormat="1" ht="12" customHeight="1" x14ac:dyDescent="0.25">
      <c r="A50" s="113"/>
      <c r="B50" s="114"/>
      <c r="C50" s="115"/>
      <c r="D50" s="116"/>
    </row>
    <row r="51" spans="1:4" s="103" customFormat="1" ht="12" customHeight="1" x14ac:dyDescent="0.25">
      <c r="A51" s="113"/>
      <c r="B51" s="114"/>
      <c r="C51" s="115"/>
      <c r="D51" s="116"/>
    </row>
    <row r="52" spans="1:4" s="93" customFormat="1" ht="12" customHeight="1" x14ac:dyDescent="0.25">
      <c r="A52" s="360" t="s">
        <v>72</v>
      </c>
      <c r="B52" s="382"/>
      <c r="C52" s="382"/>
      <c r="D52" s="383"/>
    </row>
    <row r="53" spans="1:4" s="93" customFormat="1" ht="12" customHeight="1" x14ac:dyDescent="0.25">
      <c r="A53" s="148">
        <v>3</v>
      </c>
      <c r="B53" s="149" t="s">
        <v>73</v>
      </c>
      <c r="C53" s="148" t="s">
        <v>55</v>
      </c>
      <c r="D53" s="148" t="s">
        <v>65</v>
      </c>
    </row>
    <row r="54" spans="1:4" s="93" customFormat="1" ht="12" customHeight="1" x14ac:dyDescent="0.25">
      <c r="A54" s="104"/>
      <c r="B54" s="119" t="s">
        <v>74</v>
      </c>
      <c r="C54" s="109">
        <v>0</v>
      </c>
      <c r="D54" s="120">
        <v>0</v>
      </c>
    </row>
    <row r="55" spans="1:4" s="93" customFormat="1" ht="12" customHeight="1" x14ac:dyDescent="0.25">
      <c r="A55" s="104"/>
      <c r="B55" s="119" t="s">
        <v>75</v>
      </c>
      <c r="C55" s="109">
        <v>0</v>
      </c>
      <c r="D55" s="120">
        <v>0</v>
      </c>
    </row>
    <row r="56" spans="1:4" s="93" customFormat="1" ht="12" customHeight="1" x14ac:dyDescent="0.25">
      <c r="A56" s="104"/>
      <c r="B56" s="119" t="s">
        <v>76</v>
      </c>
      <c r="C56" s="109">
        <v>0</v>
      </c>
      <c r="D56" s="120">
        <v>0</v>
      </c>
    </row>
    <row r="57" spans="1:4" s="93" customFormat="1" ht="12" customHeight="1" x14ac:dyDescent="0.25">
      <c r="A57" s="104"/>
      <c r="B57" s="121" t="s">
        <v>15</v>
      </c>
      <c r="C57" s="109">
        <v>0</v>
      </c>
      <c r="D57" s="120">
        <v>0</v>
      </c>
    </row>
    <row r="58" spans="1:4" s="93" customFormat="1" ht="12" customHeight="1" x14ac:dyDescent="0.25">
      <c r="A58" s="363" t="s">
        <v>77</v>
      </c>
      <c r="B58" s="369"/>
      <c r="C58" s="155">
        <f>SUM(C54:C57)</f>
        <v>0</v>
      </c>
      <c r="D58" s="156">
        <f>SUM(D54:D57)</f>
        <v>0</v>
      </c>
    </row>
    <row r="59" spans="1:4" s="93" customFormat="1" ht="12" customHeight="1" x14ac:dyDescent="0.25">
      <c r="A59" s="122"/>
      <c r="B59" s="123"/>
      <c r="C59" s="124"/>
      <c r="D59" s="125"/>
    </row>
    <row r="60" spans="1:4" s="103" customFormat="1" ht="12" customHeight="1" x14ac:dyDescent="0.25">
      <c r="A60" s="113"/>
      <c r="B60" s="114"/>
      <c r="C60" s="115"/>
      <c r="D60" s="116"/>
    </row>
    <row r="61" spans="1:4" s="93" customFormat="1" ht="12" customHeight="1" x14ac:dyDescent="0.25">
      <c r="A61" s="360" t="s">
        <v>78</v>
      </c>
      <c r="B61" s="382"/>
      <c r="C61" s="382"/>
      <c r="D61" s="383"/>
    </row>
    <row r="62" spans="1:4" s="93" customFormat="1" ht="12" customHeight="1" x14ac:dyDescent="0.25">
      <c r="A62" s="148">
        <v>4</v>
      </c>
      <c r="B62" s="228" t="s">
        <v>79</v>
      </c>
      <c r="C62" s="155"/>
      <c r="D62" s="156"/>
    </row>
    <row r="63" spans="1:4" s="93" customFormat="1" ht="12" customHeight="1" x14ac:dyDescent="0.25">
      <c r="A63" s="152" t="s">
        <v>80</v>
      </c>
      <c r="B63" s="160" t="s">
        <v>81</v>
      </c>
      <c r="C63" s="161"/>
      <c r="D63" s="162"/>
    </row>
    <row r="64" spans="1:4" s="93" customFormat="1" ht="12" customHeight="1" x14ac:dyDescent="0.25">
      <c r="A64" s="226"/>
      <c r="B64" s="154" t="s">
        <v>82</v>
      </c>
      <c r="C64" s="70">
        <v>0.2</v>
      </c>
      <c r="D64" s="164">
        <f>ROUND(D$37*C64,2)</f>
        <v>0</v>
      </c>
    </row>
    <row r="65" spans="1:6" s="93" customFormat="1" ht="12" customHeight="1" x14ac:dyDescent="0.25">
      <c r="A65" s="150"/>
      <c r="B65" s="165" t="s">
        <v>83</v>
      </c>
      <c r="C65" s="70">
        <v>1.4999999999999999E-2</v>
      </c>
      <c r="D65" s="164">
        <f t="shared" ref="D65:D71" si="0">ROUND(D$37*C65,2)</f>
        <v>0</v>
      </c>
    </row>
    <row r="66" spans="1:6" s="93" customFormat="1" ht="12" customHeight="1" x14ac:dyDescent="0.25">
      <c r="A66" s="150"/>
      <c r="B66" s="165" t="s">
        <v>84</v>
      </c>
      <c r="C66" s="70">
        <v>0.01</v>
      </c>
      <c r="D66" s="164">
        <f t="shared" si="0"/>
        <v>0</v>
      </c>
    </row>
    <row r="67" spans="1:6" s="93" customFormat="1" ht="12" customHeight="1" x14ac:dyDescent="0.25">
      <c r="A67" s="150"/>
      <c r="B67" s="165" t="s">
        <v>85</v>
      </c>
      <c r="C67" s="70">
        <v>2E-3</v>
      </c>
      <c r="D67" s="164">
        <f t="shared" si="0"/>
        <v>0</v>
      </c>
    </row>
    <row r="68" spans="1:6" s="93" customFormat="1" ht="12" customHeight="1" x14ac:dyDescent="0.25">
      <c r="A68" s="150"/>
      <c r="B68" s="165" t="s">
        <v>86</v>
      </c>
      <c r="C68" s="70">
        <v>2.5000000000000001E-2</v>
      </c>
      <c r="D68" s="164">
        <f t="shared" si="0"/>
        <v>0</v>
      </c>
    </row>
    <row r="69" spans="1:6" s="93" customFormat="1" ht="12" customHeight="1" x14ac:dyDescent="0.25">
      <c r="A69" s="150"/>
      <c r="B69" s="166" t="s">
        <v>87</v>
      </c>
      <c r="C69" s="70">
        <v>0.08</v>
      </c>
      <c r="D69" s="164">
        <f t="shared" si="0"/>
        <v>0</v>
      </c>
    </row>
    <row r="70" spans="1:6" s="93" customFormat="1" ht="12" customHeight="1" x14ac:dyDescent="0.25">
      <c r="A70" s="150"/>
      <c r="B70" s="165" t="s">
        <v>88</v>
      </c>
      <c r="C70" s="117"/>
      <c r="D70" s="164">
        <f t="shared" si="0"/>
        <v>0</v>
      </c>
      <c r="E70" s="93" t="s">
        <v>157</v>
      </c>
    </row>
    <row r="71" spans="1:6" s="93" customFormat="1" ht="12" customHeight="1" x14ac:dyDescent="0.25">
      <c r="A71" s="150"/>
      <c r="B71" s="165" t="s">
        <v>89</v>
      </c>
      <c r="C71" s="70">
        <v>6.0000000000000001E-3</v>
      </c>
      <c r="D71" s="164">
        <f t="shared" si="0"/>
        <v>0</v>
      </c>
    </row>
    <row r="72" spans="1:6" s="93" customFormat="1" ht="12" customHeight="1" x14ac:dyDescent="0.25">
      <c r="A72" s="365" t="s">
        <v>90</v>
      </c>
      <c r="B72" s="369"/>
      <c r="C72" s="167">
        <f>SUM(C64:C71)</f>
        <v>0.33800000000000008</v>
      </c>
      <c r="D72" s="156">
        <f>SUM(D64:D71)</f>
        <v>0</v>
      </c>
    </row>
    <row r="73" spans="1:6" s="93" customFormat="1" ht="12" customHeight="1" x14ac:dyDescent="0.25">
      <c r="A73" s="126"/>
      <c r="B73" s="127"/>
      <c r="C73" s="128"/>
      <c r="D73" s="129"/>
    </row>
    <row r="74" spans="1:6" s="93" customFormat="1" ht="12" customHeight="1" x14ac:dyDescent="0.25">
      <c r="A74" s="227"/>
      <c r="B74" s="169"/>
      <c r="C74" s="170"/>
      <c r="D74" s="171"/>
    </row>
    <row r="75" spans="1:6" s="93" customFormat="1" ht="12" customHeight="1" x14ac:dyDescent="0.25">
      <c r="A75" s="153" t="s">
        <v>91</v>
      </c>
      <c r="B75" s="172" t="s">
        <v>92</v>
      </c>
      <c r="C75" s="230"/>
      <c r="D75" s="231"/>
    </row>
    <row r="76" spans="1:6" s="93" customFormat="1" ht="12" customHeight="1" x14ac:dyDescent="0.25">
      <c r="A76" s="150"/>
      <c r="B76" s="165" t="s">
        <v>93</v>
      </c>
      <c r="C76" s="117"/>
      <c r="D76" s="164">
        <f>ROUND($D$37*C76,2)</f>
        <v>0</v>
      </c>
    </row>
    <row r="77" spans="1:6" s="93" customFormat="1" ht="12" customHeight="1" x14ac:dyDescent="0.25">
      <c r="A77" s="150"/>
      <c r="B77" s="165" t="s">
        <v>94</v>
      </c>
      <c r="C77" s="70">
        <f>C76/3</f>
        <v>0</v>
      </c>
      <c r="D77" s="164">
        <f>ROUND($D$37*C77,2)</f>
        <v>0</v>
      </c>
    </row>
    <row r="78" spans="1:6" s="93" customFormat="1" ht="12" customHeight="1" x14ac:dyDescent="0.25">
      <c r="A78" s="365" t="s">
        <v>95</v>
      </c>
      <c r="B78" s="369"/>
      <c r="C78" s="167">
        <f>SUM(C76:C77)</f>
        <v>0</v>
      </c>
      <c r="D78" s="156">
        <f>SUM(D76:D77)</f>
        <v>0</v>
      </c>
    </row>
    <row r="79" spans="1:6" s="93" customFormat="1" ht="12" customHeight="1" x14ac:dyDescent="0.25">
      <c r="A79" s="365" t="s">
        <v>96</v>
      </c>
      <c r="B79" s="369"/>
      <c r="C79" s="167">
        <f>C72*C78</f>
        <v>0</v>
      </c>
      <c r="D79" s="156">
        <f>ROUND($D$37*C79,2)</f>
        <v>0</v>
      </c>
      <c r="F79" s="130"/>
    </row>
    <row r="80" spans="1:6" s="93" customFormat="1" ht="12" customHeight="1" x14ac:dyDescent="0.25">
      <c r="A80" s="365" t="s">
        <v>97</v>
      </c>
      <c r="B80" s="369"/>
      <c r="C80" s="167">
        <f>C78+C79</f>
        <v>0</v>
      </c>
      <c r="D80" s="156">
        <f>D78+D79</f>
        <v>0</v>
      </c>
    </row>
    <row r="81" spans="1:6" s="93" customFormat="1" ht="12" customHeight="1" x14ac:dyDescent="0.25">
      <c r="A81" s="126"/>
      <c r="B81" s="123"/>
      <c r="C81" s="131"/>
      <c r="D81" s="125"/>
    </row>
    <row r="82" spans="1:6" s="93" customFormat="1" ht="12" customHeight="1" x14ac:dyDescent="0.25">
      <c r="A82" s="227"/>
      <c r="B82" s="169"/>
      <c r="C82" s="170"/>
      <c r="D82" s="171"/>
    </row>
    <row r="83" spans="1:6" s="93" customFormat="1" ht="12" customHeight="1" x14ac:dyDescent="0.25">
      <c r="A83" s="153" t="s">
        <v>98</v>
      </c>
      <c r="B83" s="172" t="s">
        <v>99</v>
      </c>
      <c r="C83" s="230"/>
      <c r="D83" s="231"/>
    </row>
    <row r="84" spans="1:6" s="93" customFormat="1" ht="12" customHeight="1" x14ac:dyDescent="0.25">
      <c r="A84" s="150"/>
      <c r="B84" s="165" t="s">
        <v>99</v>
      </c>
      <c r="C84" s="117"/>
      <c r="D84" s="164">
        <f>ROUND($D$37*C84,2)</f>
        <v>0</v>
      </c>
    </row>
    <row r="85" spans="1:6" s="93" customFormat="1" ht="12" customHeight="1" x14ac:dyDescent="0.25">
      <c r="A85" s="365" t="s">
        <v>95</v>
      </c>
      <c r="B85" s="369"/>
      <c r="C85" s="167">
        <f>SUM(C84:C84)</f>
        <v>0</v>
      </c>
      <c r="D85" s="156">
        <f>SUM(D84:D84)</f>
        <v>0</v>
      </c>
    </row>
    <row r="86" spans="1:6" s="93" customFormat="1" ht="12" customHeight="1" x14ac:dyDescent="0.25">
      <c r="A86" s="365" t="s">
        <v>100</v>
      </c>
      <c r="B86" s="369"/>
      <c r="C86" s="167">
        <f>C85*C72</f>
        <v>0</v>
      </c>
      <c r="D86" s="156">
        <f>ROUND($D$37*C86,2)</f>
        <v>0</v>
      </c>
      <c r="F86" s="130"/>
    </row>
    <row r="87" spans="1:6" s="93" customFormat="1" ht="12" customHeight="1" x14ac:dyDescent="0.25">
      <c r="A87" s="365" t="s">
        <v>101</v>
      </c>
      <c r="B87" s="369"/>
      <c r="C87" s="167">
        <f>C85+C86</f>
        <v>0</v>
      </c>
      <c r="D87" s="156">
        <f>D85+D86</f>
        <v>0</v>
      </c>
    </row>
    <row r="88" spans="1:6" s="93" customFormat="1" ht="12" customHeight="1" x14ac:dyDescent="0.25">
      <c r="A88" s="126"/>
      <c r="B88" s="123"/>
      <c r="C88" s="131"/>
      <c r="D88" s="125"/>
    </row>
    <row r="89" spans="1:6" s="93" customFormat="1" ht="12" customHeight="1" x14ac:dyDescent="0.25">
      <c r="A89" s="175"/>
      <c r="B89" s="176"/>
      <c r="C89" s="177"/>
      <c r="D89" s="178"/>
    </row>
    <row r="90" spans="1:6" s="132" customFormat="1" ht="12" customHeight="1" x14ac:dyDescent="0.25">
      <c r="A90" s="179" t="s">
        <v>102</v>
      </c>
      <c r="B90" s="180" t="s">
        <v>103</v>
      </c>
      <c r="C90" s="181"/>
      <c r="D90" s="182"/>
    </row>
    <row r="91" spans="1:6" s="132" customFormat="1" ht="12" customHeight="1" x14ac:dyDescent="0.25">
      <c r="A91" s="183"/>
      <c r="B91" s="184" t="s">
        <v>104</v>
      </c>
      <c r="C91" s="117"/>
      <c r="D91" s="185">
        <f t="shared" ref="D91:D97" si="1">ROUND($D$37*C91,2)</f>
        <v>0</v>
      </c>
    </row>
    <row r="92" spans="1:6" s="132" customFormat="1" ht="12" customHeight="1" x14ac:dyDescent="0.25">
      <c r="A92" s="183"/>
      <c r="B92" s="186" t="s">
        <v>105</v>
      </c>
      <c r="C92" s="117"/>
      <c r="D92" s="185">
        <f t="shared" si="1"/>
        <v>0</v>
      </c>
    </row>
    <row r="93" spans="1:6" s="132" customFormat="1" ht="12" customHeight="1" x14ac:dyDescent="0.25">
      <c r="A93" s="183"/>
      <c r="B93" s="186" t="s">
        <v>106</v>
      </c>
      <c r="C93" s="117"/>
      <c r="D93" s="185">
        <f t="shared" si="1"/>
        <v>0</v>
      </c>
    </row>
    <row r="94" spans="1:6" s="132" customFormat="1" ht="12" customHeight="1" x14ac:dyDescent="0.25">
      <c r="A94" s="183"/>
      <c r="B94" s="186" t="s">
        <v>107</v>
      </c>
      <c r="C94" s="117"/>
      <c r="D94" s="185">
        <f t="shared" si="1"/>
        <v>0</v>
      </c>
      <c r="E94" s="133"/>
      <c r="F94" s="133"/>
    </row>
    <row r="95" spans="1:6" s="132" customFormat="1" ht="12" customHeight="1" x14ac:dyDescent="0.25">
      <c r="A95" s="183"/>
      <c r="B95" s="186" t="s">
        <v>108</v>
      </c>
      <c r="C95" s="117"/>
      <c r="D95" s="185">
        <f t="shared" si="1"/>
        <v>0</v>
      </c>
    </row>
    <row r="96" spans="1:6" s="132" customFormat="1" ht="12" customHeight="1" x14ac:dyDescent="0.25">
      <c r="A96" s="183"/>
      <c r="B96" s="186" t="s">
        <v>109</v>
      </c>
      <c r="C96" s="134"/>
      <c r="D96" s="185">
        <f t="shared" si="1"/>
        <v>0</v>
      </c>
    </row>
    <row r="97" spans="1:6" s="132" customFormat="1" ht="12" customHeight="1" x14ac:dyDescent="0.25">
      <c r="A97" s="183"/>
      <c r="B97" s="186" t="s">
        <v>110</v>
      </c>
      <c r="C97" s="117"/>
      <c r="D97" s="185">
        <f t="shared" si="1"/>
        <v>0</v>
      </c>
    </row>
    <row r="98" spans="1:6" s="132" customFormat="1" ht="12" customHeight="1" x14ac:dyDescent="0.25">
      <c r="A98" s="370" t="s">
        <v>111</v>
      </c>
      <c r="B98" s="371"/>
      <c r="C98" s="187">
        <f>SUM(C91:C97)</f>
        <v>0</v>
      </c>
      <c r="D98" s="188">
        <f>SUM(D91:D97)</f>
        <v>0</v>
      </c>
    </row>
    <row r="99" spans="1:6" s="93" customFormat="1" ht="12" customHeight="1" x14ac:dyDescent="0.25">
      <c r="A99" s="126"/>
      <c r="B99" s="123"/>
      <c r="C99" s="131"/>
      <c r="D99" s="125"/>
    </row>
    <row r="100" spans="1:6" s="93" customFormat="1" ht="12" customHeight="1" x14ac:dyDescent="0.25">
      <c r="A100" s="153" t="s">
        <v>112</v>
      </c>
      <c r="B100" s="172" t="s">
        <v>113</v>
      </c>
      <c r="C100" s="189"/>
      <c r="D100" s="231"/>
    </row>
    <row r="101" spans="1:6" s="93" customFormat="1" ht="12" customHeight="1" x14ac:dyDescent="0.25">
      <c r="A101" s="150"/>
      <c r="B101" s="190" t="s">
        <v>114</v>
      </c>
      <c r="C101" s="117"/>
      <c r="D101" s="164">
        <f>ROUND($D$37*C101,2)</f>
        <v>0</v>
      </c>
    </row>
    <row r="102" spans="1:6" s="93" customFormat="1" ht="12" customHeight="1" x14ac:dyDescent="0.25">
      <c r="A102" s="150"/>
      <c r="B102" s="190" t="s">
        <v>115</v>
      </c>
      <c r="C102" s="117"/>
      <c r="D102" s="164">
        <f>ROUND($D$37*C102,2)</f>
        <v>0</v>
      </c>
    </row>
    <row r="103" spans="1:6" s="93" customFormat="1" ht="12" customHeight="1" x14ac:dyDescent="0.25">
      <c r="A103" s="150"/>
      <c r="B103" s="190" t="s">
        <v>116</v>
      </c>
      <c r="C103" s="117"/>
      <c r="D103" s="164">
        <f>ROUND($D$37*C103,2)</f>
        <v>0</v>
      </c>
    </row>
    <row r="104" spans="1:6" s="93" customFormat="1" ht="12" customHeight="1" x14ac:dyDescent="0.25">
      <c r="A104" s="150"/>
      <c r="B104" s="165" t="s">
        <v>117</v>
      </c>
      <c r="C104" s="117"/>
      <c r="D104" s="164">
        <f>ROUND($D$37*C104,2)</f>
        <v>0</v>
      </c>
    </row>
    <row r="105" spans="1:6" s="93" customFormat="1" ht="12" customHeight="1" x14ac:dyDescent="0.25">
      <c r="A105" s="150"/>
      <c r="B105" s="165" t="s">
        <v>118</v>
      </c>
      <c r="C105" s="117"/>
      <c r="D105" s="164">
        <f>ROUND($D$37*C105,2)</f>
        <v>0</v>
      </c>
      <c r="F105" s="135"/>
    </row>
    <row r="106" spans="1:6" s="93" customFormat="1" ht="12" customHeight="1" x14ac:dyDescent="0.25">
      <c r="A106" s="104"/>
      <c r="B106" s="105" t="s">
        <v>15</v>
      </c>
      <c r="C106" s="136">
        <v>0</v>
      </c>
      <c r="D106" s="110"/>
      <c r="F106" s="135"/>
    </row>
    <row r="107" spans="1:6" s="93" customFormat="1" ht="12" customHeight="1" x14ac:dyDescent="0.25">
      <c r="A107" s="365" t="s">
        <v>95</v>
      </c>
      <c r="B107" s="369"/>
      <c r="C107" s="167">
        <f>SUM(C101:C106)</f>
        <v>0</v>
      </c>
      <c r="D107" s="156">
        <f>SUM(D101:D105)</f>
        <v>0</v>
      </c>
    </row>
    <row r="108" spans="1:6" s="93" customFormat="1" ht="12" customHeight="1" x14ac:dyDescent="0.25">
      <c r="A108" s="365" t="s">
        <v>119</v>
      </c>
      <c r="B108" s="369"/>
      <c r="C108" s="167">
        <f>C107*C72</f>
        <v>0</v>
      </c>
      <c r="D108" s="156">
        <f>ROUND($D$37*C108,2)</f>
        <v>0</v>
      </c>
    </row>
    <row r="109" spans="1:6" s="93" customFormat="1" ht="12" customHeight="1" x14ac:dyDescent="0.25">
      <c r="A109" s="365" t="s">
        <v>120</v>
      </c>
      <c r="B109" s="369"/>
      <c r="C109" s="167">
        <f>C107+C108</f>
        <v>0</v>
      </c>
      <c r="D109" s="156">
        <f>D108+D107</f>
        <v>0</v>
      </c>
    </row>
    <row r="110" spans="1:6" s="93" customFormat="1" ht="12" customHeight="1" x14ac:dyDescent="0.25">
      <c r="A110" s="126"/>
      <c r="B110" s="123"/>
      <c r="C110" s="131"/>
      <c r="D110" s="125"/>
    </row>
    <row r="111" spans="1:6" s="93" customFormat="1" ht="12" customHeight="1" x14ac:dyDescent="0.25">
      <c r="A111" s="191">
        <v>4</v>
      </c>
      <c r="B111" s="160" t="s">
        <v>121</v>
      </c>
      <c r="C111" s="192"/>
      <c r="D111" s="162"/>
    </row>
    <row r="112" spans="1:6" s="93" customFormat="1" ht="12" customHeight="1" x14ac:dyDescent="0.25">
      <c r="A112" s="191" t="str">
        <f>A63</f>
        <v>4.1</v>
      </c>
      <c r="B112" s="160" t="str">
        <f>A72</f>
        <v>Total dos Encargos Sociais</v>
      </c>
      <c r="C112" s="193">
        <f>C72</f>
        <v>0.33800000000000008</v>
      </c>
      <c r="D112" s="194">
        <f>D72</f>
        <v>0</v>
      </c>
    </row>
    <row r="113" spans="1:7" s="93" customFormat="1" ht="12" customHeight="1" x14ac:dyDescent="0.25">
      <c r="A113" s="191" t="str">
        <f>A75</f>
        <v>4.2</v>
      </c>
      <c r="B113" s="160" t="str">
        <f>A80</f>
        <v>Total do 13º salário e Adicional de férias</v>
      </c>
      <c r="C113" s="193">
        <f>C80</f>
        <v>0</v>
      </c>
      <c r="D113" s="194">
        <f>D80</f>
        <v>0</v>
      </c>
    </row>
    <row r="114" spans="1:7" s="93" customFormat="1" ht="12" customHeight="1" x14ac:dyDescent="0.25">
      <c r="A114" s="191" t="str">
        <f>A83</f>
        <v>4.3</v>
      </c>
      <c r="B114" s="160" t="str">
        <f>A87</f>
        <v>Total do Afastamento de Maternidade</v>
      </c>
      <c r="C114" s="193">
        <f>C87</f>
        <v>0</v>
      </c>
      <c r="D114" s="194">
        <f>D87</f>
        <v>0</v>
      </c>
    </row>
    <row r="115" spans="1:7" s="93" customFormat="1" ht="12" customHeight="1" x14ac:dyDescent="0.25">
      <c r="A115" s="191" t="str">
        <f>A90</f>
        <v xml:space="preserve">4.4 </v>
      </c>
      <c r="B115" s="160" t="str">
        <f>A98</f>
        <v>Total  de Custo de Rescisão</v>
      </c>
      <c r="C115" s="193">
        <f>C98</f>
        <v>0</v>
      </c>
      <c r="D115" s="194">
        <f>D98</f>
        <v>0</v>
      </c>
    </row>
    <row r="116" spans="1:7" s="93" customFormat="1" ht="12" customHeight="1" x14ac:dyDescent="0.25">
      <c r="A116" s="191" t="str">
        <f>A100</f>
        <v xml:space="preserve">4.5 </v>
      </c>
      <c r="B116" s="160" t="str">
        <f>A109</f>
        <v>Total de Custo reposição por profissional ausente</v>
      </c>
      <c r="C116" s="193">
        <f>C109</f>
        <v>0</v>
      </c>
      <c r="D116" s="194">
        <f>D109</f>
        <v>0</v>
      </c>
    </row>
    <row r="117" spans="1:7" s="93" customFormat="1" ht="12" customHeight="1" x14ac:dyDescent="0.25">
      <c r="A117" s="372" t="s">
        <v>122</v>
      </c>
      <c r="B117" s="373"/>
      <c r="C117" s="167">
        <f>SUM(C112:C116)</f>
        <v>0.33800000000000008</v>
      </c>
      <c r="D117" s="156">
        <f>SUM(D112:D116)</f>
        <v>0</v>
      </c>
      <c r="E117" s="137"/>
    </row>
    <row r="118" spans="1:7" s="93" customFormat="1" ht="12" customHeight="1" x14ac:dyDescent="0.25">
      <c r="A118" s="191"/>
      <c r="B118" s="195"/>
      <c r="C118" s="196"/>
      <c r="D118" s="197"/>
    </row>
    <row r="119" spans="1:7" s="93" customFormat="1" ht="12" customHeight="1" x14ac:dyDescent="0.25">
      <c r="A119" s="377" t="s">
        <v>123</v>
      </c>
      <c r="B119" s="378"/>
      <c r="C119" s="192"/>
      <c r="D119" s="198">
        <f>D37+D49+D58+D117</f>
        <v>0</v>
      </c>
    </row>
    <row r="120" spans="1:7" s="93" customFormat="1" ht="12" customHeight="1" x14ac:dyDescent="0.25">
      <c r="A120" s="126"/>
      <c r="B120" s="127"/>
      <c r="C120" s="128"/>
      <c r="D120" s="129"/>
    </row>
    <row r="121" spans="1:7" s="103" customFormat="1" ht="12" customHeight="1" x14ac:dyDescent="0.25">
      <c r="A121" s="113"/>
      <c r="B121" s="114"/>
      <c r="C121" s="115"/>
      <c r="D121" s="116"/>
    </row>
    <row r="122" spans="1:7" s="132" customFormat="1" ht="12" customHeight="1" x14ac:dyDescent="0.25">
      <c r="A122" s="374" t="s">
        <v>124</v>
      </c>
      <c r="B122" s="375"/>
      <c r="C122" s="375"/>
      <c r="D122" s="376"/>
    </row>
    <row r="123" spans="1:7" s="132" customFormat="1" ht="12" customHeight="1" x14ac:dyDescent="0.25">
      <c r="A123" s="199">
        <v>5</v>
      </c>
      <c r="B123" s="200" t="s">
        <v>125</v>
      </c>
      <c r="C123" s="187"/>
      <c r="D123" s="188"/>
    </row>
    <row r="124" spans="1:7" s="139" customFormat="1" ht="12" customHeight="1" x14ac:dyDescent="0.25">
      <c r="A124" s="201" t="s">
        <v>33</v>
      </c>
      <c r="B124" s="202" t="s">
        <v>126</v>
      </c>
      <c r="C124" s="90">
        <f>Matriz!C18</f>
        <v>0</v>
      </c>
      <c r="D124" s="203">
        <f>ROUND(C124*D$139,2)</f>
        <v>0</v>
      </c>
      <c r="E124" s="138"/>
      <c r="G124" s="130"/>
    </row>
    <row r="125" spans="1:7" s="132" customFormat="1" ht="12" customHeight="1" x14ac:dyDescent="0.25">
      <c r="A125" s="201" t="s">
        <v>35</v>
      </c>
      <c r="B125" s="202" t="s">
        <v>127</v>
      </c>
      <c r="C125" s="204"/>
      <c r="D125" s="205"/>
      <c r="E125" s="138"/>
    </row>
    <row r="126" spans="1:7" s="132" customFormat="1" ht="12" customHeight="1" x14ac:dyDescent="0.25">
      <c r="A126" s="183" t="s">
        <v>128</v>
      </c>
      <c r="B126" s="206" t="s">
        <v>129</v>
      </c>
      <c r="C126" s="207"/>
      <c r="D126" s="203">
        <f>ROUND(C126*D$139,2)</f>
        <v>0</v>
      </c>
      <c r="E126" s="138"/>
    </row>
    <row r="127" spans="1:7" s="132" customFormat="1" ht="12" customHeight="1" x14ac:dyDescent="0.25">
      <c r="A127" s="183" t="s">
        <v>130</v>
      </c>
      <c r="B127" s="206" t="s">
        <v>131</v>
      </c>
      <c r="C127" s="207"/>
      <c r="D127" s="203">
        <f>ROUND(C127*D$139,2)</f>
        <v>0</v>
      </c>
      <c r="E127" s="138"/>
    </row>
    <row r="128" spans="1:7" s="132" customFormat="1" ht="12" customHeight="1" x14ac:dyDescent="0.25">
      <c r="A128" s="183" t="s">
        <v>132</v>
      </c>
      <c r="B128" s="206" t="s">
        <v>133</v>
      </c>
      <c r="C128" s="207"/>
      <c r="D128" s="203">
        <f>ROUND(C128*D$139,2)</f>
        <v>0</v>
      </c>
      <c r="E128" s="138"/>
    </row>
    <row r="129" spans="1:6" s="139" customFormat="1" ht="12" customHeight="1" x14ac:dyDescent="0.25">
      <c r="A129" s="179" t="s">
        <v>38</v>
      </c>
      <c r="B129" s="208" t="s">
        <v>134</v>
      </c>
      <c r="C129" s="90">
        <f>Matriz!C19</f>
        <v>0</v>
      </c>
      <c r="D129" s="203">
        <f>ROUND(C129*D$139,2)</f>
        <v>0</v>
      </c>
      <c r="E129" s="138"/>
    </row>
    <row r="130" spans="1:6" s="132" customFormat="1" ht="12" customHeight="1" x14ac:dyDescent="0.25">
      <c r="A130" s="367" t="s">
        <v>135</v>
      </c>
      <c r="B130" s="368"/>
      <c r="C130" s="187">
        <f>SUM(C124:C129)</f>
        <v>0</v>
      </c>
      <c r="D130" s="209">
        <f>SUM(D124:D129)</f>
        <v>0</v>
      </c>
      <c r="E130" s="140"/>
      <c r="F130" s="141"/>
    </row>
    <row r="131" spans="1:6" s="93" customFormat="1" ht="12" customHeight="1" x14ac:dyDescent="0.25">
      <c r="A131" s="360"/>
      <c r="B131" s="361"/>
      <c r="C131" s="361"/>
      <c r="D131" s="362"/>
    </row>
    <row r="132" spans="1:6" s="93" customFormat="1" ht="12" customHeight="1" x14ac:dyDescent="0.25">
      <c r="A132" s="363" t="s">
        <v>136</v>
      </c>
      <c r="B132" s="364"/>
      <c r="C132" s="148"/>
      <c r="D132" s="148"/>
    </row>
    <row r="133" spans="1:6" s="93" customFormat="1" ht="12" customHeight="1" x14ac:dyDescent="0.25">
      <c r="A133" s="150"/>
      <c r="B133" s="210" t="s">
        <v>137</v>
      </c>
      <c r="C133" s="211"/>
      <c r="D133" s="212">
        <f>D37</f>
        <v>0</v>
      </c>
    </row>
    <row r="134" spans="1:6" s="93" customFormat="1" ht="12" customHeight="1" x14ac:dyDescent="0.25">
      <c r="A134" s="150"/>
      <c r="B134" s="210" t="s">
        <v>138</v>
      </c>
      <c r="C134" s="211"/>
      <c r="D134" s="212">
        <f>D49</f>
        <v>0</v>
      </c>
    </row>
    <row r="135" spans="1:6" s="93" customFormat="1" ht="12" customHeight="1" x14ac:dyDescent="0.25">
      <c r="A135" s="213"/>
      <c r="B135" s="210" t="s">
        <v>139</v>
      </c>
      <c r="C135" s="211"/>
      <c r="D135" s="212">
        <f>D58</f>
        <v>0</v>
      </c>
    </row>
    <row r="136" spans="1:6" s="93" customFormat="1" ht="12" customHeight="1" x14ac:dyDescent="0.25">
      <c r="A136" s="213"/>
      <c r="B136" s="210" t="s">
        <v>121</v>
      </c>
      <c r="C136" s="211"/>
      <c r="D136" s="212">
        <f>D117</f>
        <v>0</v>
      </c>
    </row>
    <row r="137" spans="1:6" s="93" customFormat="1" ht="12" customHeight="1" x14ac:dyDescent="0.25">
      <c r="A137" s="363" t="s">
        <v>140</v>
      </c>
      <c r="B137" s="364"/>
      <c r="C137" s="155"/>
      <c r="D137" s="214">
        <f>SUM(D133:D136)</f>
        <v>0</v>
      </c>
    </row>
    <row r="138" spans="1:6" s="93" customFormat="1" ht="12" customHeight="1" x14ac:dyDescent="0.25">
      <c r="A138" s="229"/>
      <c r="B138" s="216" t="s">
        <v>141</v>
      </c>
      <c r="C138" s="161"/>
      <c r="D138" s="217">
        <f>D130</f>
        <v>0</v>
      </c>
    </row>
    <row r="139" spans="1:6" s="93" customFormat="1" ht="12" customHeight="1" x14ac:dyDescent="0.25">
      <c r="A139" s="365" t="s">
        <v>142</v>
      </c>
      <c r="B139" s="366"/>
      <c r="C139" s="167"/>
      <c r="D139" s="156">
        <f>ROUND(D119/(1-C130),2)</f>
        <v>0</v>
      </c>
      <c r="F139" s="142"/>
    </row>
    <row r="140" spans="1:6" s="93" customFormat="1" ht="12" customHeight="1" x14ac:dyDescent="0.25">
      <c r="A140" s="365" t="s">
        <v>143</v>
      </c>
      <c r="B140" s="366"/>
      <c r="C140" s="167"/>
      <c r="D140" s="156">
        <f>D139*1</f>
        <v>0</v>
      </c>
    </row>
    <row r="141" spans="1:6" s="93" customFormat="1" ht="12" customHeight="1" x14ac:dyDescent="0.25">
      <c r="A141" s="143"/>
      <c r="B141" s="143"/>
      <c r="C141" s="143"/>
      <c r="D141" s="143"/>
    </row>
    <row r="142" spans="1:6" s="93" customFormat="1" ht="12.75" x14ac:dyDescent="0.25">
      <c r="D142" s="144"/>
    </row>
    <row r="143" spans="1:6" s="145" customFormat="1" ht="12.75" x14ac:dyDescent="0.25">
      <c r="B143" s="146"/>
    </row>
    <row r="144" spans="1:6" s="145" customFormat="1" ht="12.75" x14ac:dyDescent="0.25"/>
    <row r="145" s="145" customFormat="1" ht="12.75" x14ac:dyDescent="0.25"/>
    <row r="146" s="145" customFormat="1" ht="12.75" x14ac:dyDescent="0.25"/>
    <row r="147" s="145" customFormat="1" ht="12.75" x14ac:dyDescent="0.25"/>
    <row r="148" s="145" customFormat="1" ht="12.75" x14ac:dyDescent="0.25"/>
    <row r="149" s="145" customFormat="1" ht="12.75" x14ac:dyDescent="0.25"/>
    <row r="150" s="145" customFormat="1" ht="12.75" x14ac:dyDescent="0.25"/>
    <row r="151" s="145" customFormat="1" ht="12.75" x14ac:dyDescent="0.25"/>
    <row r="152" s="145" customFormat="1" ht="12.75" x14ac:dyDescent="0.25"/>
    <row r="153" s="145" customFormat="1" ht="12.75" x14ac:dyDescent="0.25"/>
    <row r="154" s="145" customFormat="1" ht="12.75" x14ac:dyDescent="0.25"/>
    <row r="155" s="145" customFormat="1" ht="12.75" x14ac:dyDescent="0.25"/>
    <row r="156" s="145" customFormat="1" ht="12.75" x14ac:dyDescent="0.25"/>
    <row r="157" s="145" customFormat="1" ht="12.75" x14ac:dyDescent="0.25"/>
    <row r="158" s="145" customFormat="1" ht="12.75" x14ac:dyDescent="0.25"/>
    <row r="159" s="145" customFormat="1" ht="12.75" x14ac:dyDescent="0.25"/>
    <row r="160" s="145" customFormat="1" ht="12.75" x14ac:dyDescent="0.25"/>
    <row r="161" s="145" customFormat="1" ht="12.75" x14ac:dyDescent="0.25"/>
    <row r="162" s="145" customFormat="1" ht="12.75" x14ac:dyDescent="0.25"/>
    <row r="163" s="145" customFormat="1" ht="12.75" x14ac:dyDescent="0.25"/>
    <row r="164" s="145" customFormat="1" ht="12.75" x14ac:dyDescent="0.25"/>
    <row r="165" s="145" customFormat="1" ht="12.75" x14ac:dyDescent="0.25"/>
    <row r="166" s="145" customFormat="1" ht="12.75" x14ac:dyDescent="0.25"/>
    <row r="167" s="145" customFormat="1" ht="12.75" x14ac:dyDescent="0.25"/>
    <row r="168" s="145" customFormat="1" ht="12.75" x14ac:dyDescent="0.25"/>
    <row r="169" s="145" customFormat="1" ht="12.75" x14ac:dyDescent="0.25"/>
    <row r="170" s="145" customFormat="1" ht="12.75" x14ac:dyDescent="0.25"/>
    <row r="171" s="145" customFormat="1" ht="12.75" x14ac:dyDescent="0.25"/>
    <row r="172" s="145" customFormat="1" ht="12.75" x14ac:dyDescent="0.25"/>
    <row r="173" s="145" customFormat="1" ht="12.75" x14ac:dyDescent="0.25"/>
    <row r="174" s="145" customFormat="1" ht="12.75" x14ac:dyDescent="0.25"/>
    <row r="175" s="145" customFormat="1" ht="12.75" x14ac:dyDescent="0.25"/>
    <row r="176" s="145" customFormat="1" ht="12.75" x14ac:dyDescent="0.25"/>
    <row r="177" s="145" customFormat="1" ht="12.75" x14ac:dyDescent="0.25"/>
    <row r="178" s="145" customFormat="1" ht="12.75" x14ac:dyDescent="0.25"/>
    <row r="179" s="145" customFormat="1" ht="12.75" x14ac:dyDescent="0.25"/>
    <row r="180" s="145" customFormat="1" ht="12.75" x14ac:dyDescent="0.25"/>
    <row r="181" s="145" customFormat="1" ht="12.75" x14ac:dyDescent="0.25"/>
    <row r="182" s="145" customFormat="1" ht="12.75" x14ac:dyDescent="0.25"/>
    <row r="183" s="145" customFormat="1" ht="12.75" x14ac:dyDescent="0.25"/>
    <row r="184" s="145" customFormat="1" ht="12.75" x14ac:dyDescent="0.25"/>
    <row r="185" s="145" customFormat="1" ht="12.75" x14ac:dyDescent="0.25"/>
    <row r="186" s="145" customFormat="1" ht="12.75" x14ac:dyDescent="0.25"/>
    <row r="187" s="145" customFormat="1" ht="12.75" x14ac:dyDescent="0.25"/>
    <row r="188" s="145" customFormat="1" ht="12.75" x14ac:dyDescent="0.25"/>
    <row r="189" s="145" customFormat="1" ht="12.75" x14ac:dyDescent="0.25"/>
    <row r="190" s="145" customFormat="1" ht="12.75" x14ac:dyDescent="0.25"/>
    <row r="191" s="145" customFormat="1" ht="12.75" x14ac:dyDescent="0.25"/>
    <row r="192" s="145" customFormat="1" ht="12.75" x14ac:dyDescent="0.25"/>
    <row r="193" s="145" customFormat="1" ht="12.75" x14ac:dyDescent="0.25"/>
  </sheetData>
  <mergeCells count="49">
    <mergeCell ref="A8:B8"/>
    <mergeCell ref="C8:D8"/>
    <mergeCell ref="A2:D2"/>
    <mergeCell ref="A3:D3"/>
    <mergeCell ref="A4:D4"/>
    <mergeCell ref="A7:B7"/>
    <mergeCell ref="C7:D7"/>
    <mergeCell ref="C21:D21"/>
    <mergeCell ref="A9:B9"/>
    <mergeCell ref="C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A78:B78"/>
    <mergeCell ref="C22:D22"/>
    <mergeCell ref="C23:D23"/>
    <mergeCell ref="A26:D26"/>
    <mergeCell ref="C27:D27"/>
    <mergeCell ref="A37:B37"/>
    <mergeCell ref="A40:D40"/>
    <mergeCell ref="A49:B49"/>
    <mergeCell ref="A52:D52"/>
    <mergeCell ref="A58:B58"/>
    <mergeCell ref="A61:D61"/>
    <mergeCell ref="A72:B72"/>
    <mergeCell ref="A130:B130"/>
    <mergeCell ref="A79:B79"/>
    <mergeCell ref="A80:B80"/>
    <mergeCell ref="A85:B85"/>
    <mergeCell ref="A86:B86"/>
    <mergeCell ref="A87:B87"/>
    <mergeCell ref="A98:B98"/>
    <mergeCell ref="A107:B107"/>
    <mergeCell ref="A108:B108"/>
    <mergeCell ref="A109:B109"/>
    <mergeCell ref="A117:B117"/>
    <mergeCell ref="A122:D122"/>
    <mergeCell ref="A119:B119"/>
    <mergeCell ref="A131:D131"/>
    <mergeCell ref="A132:B132"/>
    <mergeCell ref="A137:B137"/>
    <mergeCell ref="A139:B139"/>
    <mergeCell ref="A140:B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Instruções Gerais Preench</vt:lpstr>
      <vt:lpstr>Matriz</vt:lpstr>
      <vt:lpstr>Gerente de Projetos</vt:lpstr>
      <vt:lpstr>Analista de Negócio</vt:lpstr>
      <vt:lpstr>Arquiteto Java</vt:lpstr>
      <vt:lpstr>Arquiteto PHP</vt:lpstr>
      <vt:lpstr>Programador Java</vt:lpstr>
      <vt:lpstr>Programador PHP</vt:lpstr>
      <vt:lpstr>Analista de Qualidade_Testes</vt:lpstr>
      <vt:lpstr>Designer Gráfico</vt:lpstr>
      <vt:lpstr>Perfil 1</vt:lpstr>
      <vt:lpstr>Perfil 2</vt:lpstr>
      <vt:lpstr>Custo Perfil e Carga Horária</vt:lpstr>
      <vt:lpstr>Java</vt:lpstr>
      <vt:lpstr>Php</vt:lpstr>
      <vt:lpstr>Visão Geral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teste</cp:lastModifiedBy>
  <dcterms:created xsi:type="dcterms:W3CDTF">2012-03-01T17:39:00Z</dcterms:created>
  <dcterms:modified xsi:type="dcterms:W3CDTF">2012-06-06T18:03:53Z</dcterms:modified>
</cp:coreProperties>
</file>